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7F1EB51-9A79-44CE-8875-26DA52C00C78}" xr6:coauthVersionLast="47" xr6:coauthVersionMax="47" xr10:uidLastSave="{00000000-0000-0000-0000-000000000000}"/>
  <bookViews>
    <workbookView xWindow="75" yWindow="15" windowWidth="20415" windowHeight="10905"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F34" i="4" l="1"/>
  <c r="E34" i="4"/>
  <c r="F56" i="4"/>
  <c r="E56" i="4"/>
  <c r="AM51" i="3"/>
  <c r="AM90" i="3"/>
  <c r="BE59" i="3"/>
  <c r="AS138" i="3"/>
  <c r="AG138" i="3"/>
  <c r="U84" i="3"/>
  <c r="A42" i="4"/>
  <c r="AS152" i="3"/>
  <c r="AM152" i="3"/>
  <c r="AG152" i="3"/>
  <c r="AA152" i="3"/>
  <c r="U152" i="3"/>
  <c r="O152" i="3"/>
  <c r="I152" i="3"/>
  <c r="O21" i="2"/>
  <c r="B60" i="4"/>
  <c r="A60" i="4"/>
  <c r="B50" i="4"/>
  <c r="A50" i="4"/>
  <c r="B57" i="4"/>
  <c r="A57" i="4"/>
  <c r="B71" i="4"/>
  <c r="A71" i="4"/>
  <c r="B36" i="4"/>
  <c r="A36" i="4"/>
  <c r="B77" i="4"/>
  <c r="A77" i="4"/>
  <c r="B48" i="4"/>
  <c r="A48" i="4"/>
  <c r="B51" i="4"/>
  <c r="A51" i="4"/>
  <c r="B80" i="4"/>
  <c r="A80" i="4"/>
  <c r="B42" i="4"/>
  <c r="B78" i="4"/>
  <c r="A78" i="4"/>
  <c r="B39" i="4"/>
  <c r="A39" i="4"/>
  <c r="B75" i="4"/>
  <c r="A75" i="4"/>
  <c r="B66" i="4"/>
  <c r="A66" i="4"/>
  <c r="B54" i="4"/>
  <c r="A54" i="4"/>
  <c r="B67" i="4"/>
  <c r="A67" i="4"/>
  <c r="B58" i="4"/>
  <c r="A58" i="4"/>
  <c r="B35" i="4"/>
  <c r="A35" i="4"/>
  <c r="B44" i="4"/>
  <c r="A44" i="4"/>
  <c r="B41" i="4"/>
  <c r="A41" i="4"/>
  <c r="B49" i="4"/>
  <c r="A49" i="4"/>
  <c r="B65" i="4"/>
  <c r="A65" i="4"/>
  <c r="B76" i="4"/>
  <c r="A76" i="4"/>
  <c r="B63" i="4"/>
  <c r="A63" i="4"/>
  <c r="B33" i="4"/>
  <c r="A33" i="4"/>
  <c r="B32" i="4"/>
  <c r="A32" i="4"/>
  <c r="B31" i="4"/>
  <c r="A31" i="4"/>
  <c r="B30" i="4"/>
  <c r="A30" i="4"/>
  <c r="B29" i="4"/>
  <c r="A29" i="4"/>
  <c r="B28" i="4"/>
  <c r="A28" i="4"/>
  <c r="B27" i="4"/>
  <c r="A27" i="4"/>
  <c r="B25" i="4"/>
  <c r="A25" i="4"/>
  <c r="B24" i="4"/>
  <c r="A24" i="4"/>
  <c r="B47" i="4"/>
  <c r="A47" i="4"/>
  <c r="B23" i="4"/>
  <c r="A23" i="4"/>
  <c r="B22" i="4"/>
  <c r="A22" i="4"/>
  <c r="B21" i="4"/>
  <c r="A21" i="4"/>
  <c r="B26" i="4"/>
  <c r="A26" i="4"/>
  <c r="B20" i="4"/>
  <c r="A20" i="4"/>
  <c r="B19" i="4"/>
  <c r="A19" i="4"/>
  <c r="B18" i="4"/>
  <c r="A18" i="4"/>
  <c r="B17" i="4"/>
  <c r="A17" i="4"/>
  <c r="B16" i="4"/>
  <c r="A16" i="4"/>
  <c r="B14" i="4"/>
  <c r="A14" i="4"/>
  <c r="B13" i="4"/>
  <c r="A13" i="4"/>
  <c r="B12" i="4"/>
  <c r="A12" i="4"/>
  <c r="B15" i="4"/>
  <c r="A15" i="4"/>
  <c r="B11" i="4"/>
  <c r="A11" i="4"/>
  <c r="B61" i="4"/>
  <c r="A61" i="4"/>
  <c r="B10" i="4"/>
  <c r="A10" i="4"/>
  <c r="B9" i="4"/>
  <c r="A9" i="4"/>
  <c r="B8" i="4"/>
  <c r="A8" i="4"/>
  <c r="B7" i="4"/>
  <c r="A7" i="4"/>
  <c r="B64" i="4"/>
  <c r="A64" i="4"/>
  <c r="B40" i="4"/>
  <c r="A40" i="4"/>
  <c r="B56" i="4"/>
  <c r="A56" i="4"/>
  <c r="B52" i="4"/>
  <c r="A52" i="4"/>
  <c r="B5" i="4"/>
  <c r="A5" i="4"/>
  <c r="B4" i="4"/>
  <c r="A4" i="4"/>
  <c r="B3" i="4"/>
  <c r="A3" i="4"/>
  <c r="B2" i="4"/>
  <c r="A2" i="4"/>
  <c r="B72" i="4"/>
  <c r="A72" i="4"/>
  <c r="B79" i="4"/>
  <c r="A79" i="4"/>
  <c r="B68" i="4"/>
  <c r="A68" i="4"/>
  <c r="B45" i="4"/>
  <c r="A45" i="4"/>
  <c r="B6" i="4"/>
  <c r="A6" i="4"/>
  <c r="B34" i="4"/>
  <c r="A34" i="4"/>
  <c r="B69" i="4"/>
  <c r="A69" i="4"/>
  <c r="B70" i="4"/>
  <c r="A70" i="4"/>
  <c r="B46" i="4"/>
  <c r="A46" i="4"/>
  <c r="B74" i="4"/>
  <c r="A74" i="4"/>
  <c r="B62" i="4"/>
  <c r="A62" i="4"/>
  <c r="B59" i="4"/>
  <c r="A59" i="4"/>
  <c r="B53" i="4"/>
  <c r="A53" i="4"/>
  <c r="B37" i="4"/>
  <c r="A37" i="4"/>
  <c r="B43" i="4"/>
  <c r="A43" i="4"/>
  <c r="B73" i="4"/>
  <c r="A73" i="4"/>
  <c r="B55" i="4"/>
  <c r="A55" i="4"/>
  <c r="B38" i="4"/>
  <c r="A38"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0"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5"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8"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CC99" i="3" s="1"/>
  <c r="E38"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7" i="4" s="1"/>
  <c r="BT75" i="3"/>
  <c r="BS75" i="3"/>
  <c r="BR75" i="3"/>
  <c r="BQ75" i="3"/>
  <c r="BK75" i="3"/>
  <c r="BE75" i="3"/>
  <c r="AY75" i="3"/>
  <c r="AS75" i="3"/>
  <c r="AM75" i="3"/>
  <c r="AG75" i="3"/>
  <c r="AA75" i="3"/>
  <c r="U75" i="3"/>
  <c r="O75" i="3"/>
  <c r="I75" i="3"/>
  <c r="CB74" i="3"/>
  <c r="CA74" i="3"/>
  <c r="BZ74" i="3"/>
  <c r="BY74" i="3"/>
  <c r="BX74" i="3"/>
  <c r="BW74" i="3"/>
  <c r="BV74" i="3"/>
  <c r="BU74" i="3"/>
  <c r="CC74" i="3" s="1"/>
  <c r="E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2"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1"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3"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9" i="2"/>
  <c r="C12" i="2"/>
  <c r="C13" i="2"/>
  <c r="C5" i="2"/>
  <c r="C10" i="2"/>
  <c r="C3" i="2"/>
  <c r="C6" i="2"/>
  <c r="C11" i="2"/>
  <c r="C2" i="2"/>
  <c r="C8" i="2"/>
  <c r="C7" i="2"/>
  <c r="C4" i="2"/>
  <c r="N1" i="2"/>
  <c r="M1" i="2"/>
  <c r="L1" i="2"/>
  <c r="K1" i="2"/>
  <c r="J1" i="2"/>
  <c r="I1" i="2"/>
  <c r="H1" i="2"/>
  <c r="G1" i="2"/>
  <c r="F1" i="2"/>
  <c r="E1" i="2"/>
  <c r="D1" i="2"/>
  <c r="CD100" i="3" l="1"/>
  <c r="F52" i="4" s="1"/>
  <c r="CD139" i="3"/>
  <c r="F45" i="4" s="1"/>
  <c r="CC100" i="3"/>
  <c r="E52" i="4" s="1"/>
  <c r="G52" i="4" s="1"/>
  <c r="H52" i="4" s="1"/>
  <c r="F25" i="3"/>
  <c r="F92" i="3"/>
  <c r="CD153" i="3"/>
  <c r="F61" i="4" s="1"/>
  <c r="BP131" i="3"/>
  <c r="BD79" i="3"/>
  <c r="AY65" i="3"/>
  <c r="AV66" i="3"/>
  <c r="AW66" i="3"/>
  <c r="BH53" i="3"/>
  <c r="BP24" i="3"/>
  <c r="K162" i="3"/>
  <c r="H162" i="3"/>
  <c r="AK162" i="3"/>
  <c r="H163" i="3"/>
  <c r="G144" i="3"/>
  <c r="G146" i="3" s="1"/>
  <c r="E144" i="3"/>
  <c r="AA117" i="3"/>
  <c r="H132" i="3"/>
  <c r="E105" i="3"/>
  <c r="F105" i="3"/>
  <c r="G105" i="3"/>
  <c r="AL93" i="3"/>
  <c r="E93" i="3"/>
  <c r="AF79" i="3"/>
  <c r="AG65" i="3"/>
  <c r="S66" i="3"/>
  <c r="G67" i="3"/>
  <c r="E53" i="3"/>
  <c r="E55" i="3" s="1"/>
  <c r="H53" i="3"/>
  <c r="M38" i="3"/>
  <c r="H38" i="3"/>
  <c r="AC24" i="3"/>
  <c r="F24" i="3"/>
  <c r="E24" i="3"/>
  <c r="G25" i="3"/>
  <c r="BQ36" i="3"/>
  <c r="BP37" i="3"/>
  <c r="BN37" i="3"/>
  <c r="BN39" i="3" s="1"/>
  <c r="BO79" i="3"/>
  <c r="BM24" i="3"/>
  <c r="BQ23" i="3"/>
  <c r="BI118" i="3"/>
  <c r="BJ118" i="3"/>
  <c r="BH37" i="3"/>
  <c r="BB79" i="3"/>
  <c r="CC153" i="3"/>
  <c r="E61" i="4" s="1"/>
  <c r="CD61" i="3"/>
  <c r="F79" i="4" s="1"/>
  <c r="AY23" i="3"/>
  <c r="AX79" i="3"/>
  <c r="AU144" i="3"/>
  <c r="CC139" i="3"/>
  <c r="E45" i="4" s="1"/>
  <c r="AP144" i="3"/>
  <c r="AP146" i="3" s="1"/>
  <c r="AQ37" i="3"/>
  <c r="AQ39" i="3" s="1"/>
  <c r="AR105" i="3"/>
  <c r="AR107" i="3" s="1"/>
  <c r="CC61" i="3"/>
  <c r="E79" i="4" s="1"/>
  <c r="CD60" i="3"/>
  <c r="F70" i="4" s="1"/>
  <c r="AE24" i="3"/>
  <c r="AF25" i="3"/>
  <c r="AD79" i="3"/>
  <c r="AD81" i="3" s="1"/>
  <c r="AD105" i="3"/>
  <c r="Y11" i="3"/>
  <c r="Y13" i="3" s="1"/>
  <c r="Y80" i="3"/>
  <c r="Z79" i="3"/>
  <c r="Y92" i="3"/>
  <c r="T131" i="3"/>
  <c r="U36" i="3"/>
  <c r="CD138" i="3"/>
  <c r="F59" i="4" s="1"/>
  <c r="M162" i="3"/>
  <c r="CD152" i="3"/>
  <c r="CC18" i="3"/>
  <c r="E46" i="4" s="1"/>
  <c r="G162" i="3"/>
  <c r="G164" i="3" s="1"/>
  <c r="E118" i="3"/>
  <c r="E66" i="3"/>
  <c r="F66" i="3"/>
  <c r="G66" i="3"/>
  <c r="E11" i="3"/>
  <c r="F12" i="3"/>
  <c r="F11" i="3"/>
  <c r="F13" i="3" s="1"/>
  <c r="G11" i="3"/>
  <c r="CC49" i="3"/>
  <c r="E30" i="4" s="1"/>
  <c r="AU53" i="3"/>
  <c r="CD49" i="3"/>
  <c r="CC47" i="3"/>
  <c r="E25" i="4" s="1"/>
  <c r="CD50" i="3"/>
  <c r="CD47" i="3"/>
  <c r="CE47" i="3" s="1"/>
  <c r="I52" i="3"/>
  <c r="CC50" i="3"/>
  <c r="E32" i="4" s="1"/>
  <c r="F53" i="3"/>
  <c r="CD48" i="3"/>
  <c r="F28" i="4" s="1"/>
  <c r="CD63" i="3"/>
  <c r="T66" i="3"/>
  <c r="BJ66" i="3"/>
  <c r="CD76" i="3"/>
  <c r="F19" i="4" s="1"/>
  <c r="CC76" i="3"/>
  <c r="E19" i="4" s="1"/>
  <c r="AR79" i="3"/>
  <c r="AR81" i="3" s="1"/>
  <c r="AO79" i="3"/>
  <c r="AP79" i="3"/>
  <c r="F94" i="3"/>
  <c r="H92" i="3"/>
  <c r="N106" i="3"/>
  <c r="AC105" i="3"/>
  <c r="AC107" i="3" s="1"/>
  <c r="BP118" i="3"/>
  <c r="BM118" i="3"/>
  <c r="BM120" i="3" s="1"/>
  <c r="F118" i="3"/>
  <c r="F120" i="3" s="1"/>
  <c r="AP118" i="3"/>
  <c r="AD131" i="3"/>
  <c r="G131" i="3"/>
  <c r="M131" i="3"/>
  <c r="AK131" i="3"/>
  <c r="CD128" i="3"/>
  <c r="M144" i="3"/>
  <c r="AF144" i="3"/>
  <c r="BP144" i="3"/>
  <c r="CD141" i="3"/>
  <c r="F22" i="4" s="1"/>
  <c r="T162" i="3"/>
  <c r="T164" i="3" s="1"/>
  <c r="AR162" i="3"/>
  <c r="BP162" i="3"/>
  <c r="AD162" i="3"/>
  <c r="BB162" i="3"/>
  <c r="CD156" i="3"/>
  <c r="F29" i="4" s="1"/>
  <c r="CC156" i="3"/>
  <c r="E29" i="4" s="1"/>
  <c r="F162" i="3"/>
  <c r="F164" i="3" s="1"/>
  <c r="CD155" i="3"/>
  <c r="F27" i="4" s="1"/>
  <c r="CD157" i="3"/>
  <c r="F31" i="4" s="1"/>
  <c r="CC157" i="3"/>
  <c r="E31" i="4" s="1"/>
  <c r="Y162" i="3"/>
  <c r="AW162" i="3"/>
  <c r="I36" i="3"/>
  <c r="I38" i="3" s="1"/>
  <c r="F37" i="3"/>
  <c r="G37" i="3"/>
  <c r="G39" i="3" s="1"/>
  <c r="Y37" i="3"/>
  <c r="AK24" i="3"/>
  <c r="AK26" i="3" s="1"/>
  <c r="I10" i="3"/>
  <c r="I12" i="3" s="1"/>
  <c r="CD8" i="3"/>
  <c r="CC8" i="3"/>
  <c r="E23" i="4" s="1"/>
  <c r="S11" i="3"/>
  <c r="G12" i="3"/>
  <c r="CD18" i="3"/>
  <c r="F46" i="4" s="1"/>
  <c r="CD20" i="3"/>
  <c r="F64" i="4" s="1"/>
  <c r="CD33" i="3"/>
  <c r="CE33" i="3" s="1"/>
  <c r="AV37" i="3"/>
  <c r="AO11" i="3"/>
  <c r="CC60" i="3"/>
  <c r="E70" i="4" s="1"/>
  <c r="CC88" i="3"/>
  <c r="E14" i="4" s="1"/>
  <c r="BJ92" i="3"/>
  <c r="AS104" i="3"/>
  <c r="CD114" i="3"/>
  <c r="F15" i="4" s="1"/>
  <c r="BK117" i="3"/>
  <c r="BQ143" i="3"/>
  <c r="CC138" i="3"/>
  <c r="E59" i="4" s="1"/>
  <c r="CC152" i="3"/>
  <c r="F131" i="3"/>
  <c r="F133" i="3" s="1"/>
  <c r="Q144" i="3"/>
  <c r="AC144" i="3"/>
  <c r="E145" i="3"/>
  <c r="O130" i="3"/>
  <c r="AM130" i="3"/>
  <c r="H144" i="3"/>
  <c r="H146" i="3" s="1"/>
  <c r="H131" i="3"/>
  <c r="AE144" i="3"/>
  <c r="CD86" i="3"/>
  <c r="F53" i="4" s="1"/>
  <c r="BR91" i="3"/>
  <c r="AE105" i="3"/>
  <c r="G119" i="3"/>
  <c r="I91" i="3"/>
  <c r="I104" i="3"/>
  <c r="AG104" i="3"/>
  <c r="CE100" i="3"/>
  <c r="T118" i="3"/>
  <c r="CD74" i="3"/>
  <c r="F6" i="4" s="1"/>
  <c r="G6" i="4" s="1"/>
  <c r="H6" i="4" s="1"/>
  <c r="AJ79" i="3"/>
  <c r="AJ133" i="3" s="1"/>
  <c r="K53" i="3"/>
  <c r="AI53" i="3"/>
  <c r="AL79" i="3"/>
  <c r="H11" i="3"/>
  <c r="I23" i="3"/>
  <c r="H24" i="3"/>
  <c r="AL24" i="3"/>
  <c r="AL26" i="3" s="1"/>
  <c r="F54" i="3"/>
  <c r="CC63" i="3"/>
  <c r="E18" i="4" s="1"/>
  <c r="BN66" i="3"/>
  <c r="BO66" i="3"/>
  <c r="BM67" i="3"/>
  <c r="BM66" i="3"/>
  <c r="BP66" i="3"/>
  <c r="BP68" i="3" s="1"/>
  <c r="BN67" i="3"/>
  <c r="CD21" i="3"/>
  <c r="CE21" i="3" s="1"/>
  <c r="CC21" i="3"/>
  <c r="E16" i="4" s="1"/>
  <c r="BM25" i="3"/>
  <c r="BN24" i="3"/>
  <c r="BN26" i="3" s="1"/>
  <c r="BN25" i="3"/>
  <c r="BO24" i="3"/>
  <c r="BP25" i="3"/>
  <c r="BP26" i="3"/>
  <c r="BP11" i="3"/>
  <c r="CB10" i="3"/>
  <c r="BQ10" i="3"/>
  <c r="BN11" i="3"/>
  <c r="BN13" i="3" s="1"/>
  <c r="CB161" i="3"/>
  <c r="BM162" i="3"/>
  <c r="BN162" i="3"/>
  <c r="BQ130" i="3"/>
  <c r="BQ132" i="3" s="1"/>
  <c r="BM131" i="3"/>
  <c r="BN131" i="3"/>
  <c r="BN133" i="3" s="1"/>
  <c r="BN132" i="3"/>
  <c r="BO131" i="3"/>
  <c r="BO133" i="3" s="1"/>
  <c r="BM144" i="3"/>
  <c r="BO145" i="3"/>
  <c r="CB143" i="3"/>
  <c r="BO144" i="3"/>
  <c r="BO118" i="3"/>
  <c r="BO81" i="3" s="1"/>
  <c r="CC110" i="3"/>
  <c r="E71" i="4" s="1"/>
  <c r="BN118" i="3"/>
  <c r="BM119" i="3"/>
  <c r="BN80" i="3"/>
  <c r="BP79" i="3"/>
  <c r="BP81" i="3" s="1"/>
  <c r="CB78" i="3"/>
  <c r="BM79" i="3"/>
  <c r="BN79" i="3"/>
  <c r="CB36" i="3"/>
  <c r="CC34" i="3"/>
  <c r="E17" i="4" s="1"/>
  <c r="BN38" i="3"/>
  <c r="BM37" i="3"/>
  <c r="BO37" i="3"/>
  <c r="CB91" i="3"/>
  <c r="BO93" i="3"/>
  <c r="BM92" i="3"/>
  <c r="BM94" i="3" s="1"/>
  <c r="BN92" i="3"/>
  <c r="BP54" i="3"/>
  <c r="BQ52" i="3"/>
  <c r="CB52" i="3"/>
  <c r="BP53" i="3"/>
  <c r="BN53" i="3"/>
  <c r="BO53" i="3"/>
  <c r="BM54" i="3"/>
  <c r="BP106" i="3"/>
  <c r="BO105" i="3"/>
  <c r="BN105" i="3"/>
  <c r="BP105" i="3"/>
  <c r="CB104" i="3"/>
  <c r="BQ104" i="3"/>
  <c r="BK78" i="3"/>
  <c r="BK163" i="3" s="1"/>
  <c r="BJ79" i="3"/>
  <c r="BH79" i="3"/>
  <c r="BJ80" i="3"/>
  <c r="BI79" i="3"/>
  <c r="BI81" i="3" s="1"/>
  <c r="BG80" i="3"/>
  <c r="BI80" i="3"/>
  <c r="BI163" i="3"/>
  <c r="BI162" i="3"/>
  <c r="BJ162" i="3"/>
  <c r="BJ164" i="3" s="1"/>
  <c r="BG162" i="3"/>
  <c r="BH162" i="3"/>
  <c r="BH144" i="3"/>
  <c r="BK143" i="3"/>
  <c r="BK145" i="3" s="1"/>
  <c r="BI144" i="3"/>
  <c r="BJ145" i="3"/>
  <c r="BH92" i="3"/>
  <c r="BH94" i="3" s="1"/>
  <c r="BJ93" i="3"/>
  <c r="BI92" i="3"/>
  <c r="BG93" i="3"/>
  <c r="BI93" i="3"/>
  <c r="CD89" i="3"/>
  <c r="F24" i="4" s="1"/>
  <c r="CA23" i="3"/>
  <c r="BJ24" i="3"/>
  <c r="BJ26" i="3" s="1"/>
  <c r="BG24" i="3"/>
  <c r="BH25" i="3"/>
  <c r="BH24" i="3"/>
  <c r="BH26" i="3" s="1"/>
  <c r="BG25" i="3"/>
  <c r="BK10" i="3"/>
  <c r="BH11" i="3"/>
  <c r="BH55" i="3" s="1"/>
  <c r="BI11" i="3"/>
  <c r="BG54" i="3"/>
  <c r="BI53" i="3"/>
  <c r="BG53" i="3"/>
  <c r="BH119" i="3"/>
  <c r="BK104" i="3"/>
  <c r="BC105" i="3"/>
  <c r="BC164" i="3" s="1"/>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B94" i="3" s="1"/>
  <c r="BD118" i="3"/>
  <c r="CC112" i="3"/>
  <c r="E43" i="4" s="1"/>
  <c r="BZ117" i="3"/>
  <c r="CD112" i="3"/>
  <c r="F43" i="4" s="1"/>
  <c r="BB118" i="3"/>
  <c r="BC118" i="3"/>
  <c r="BE52" i="3"/>
  <c r="BC54" i="3"/>
  <c r="BD53" i="3"/>
  <c r="BD120" i="3" s="1"/>
  <c r="BA53" i="3"/>
  <c r="BB53" i="3"/>
  <c r="BB120" i="3" s="1"/>
  <c r="BB54" i="3"/>
  <c r="BE65" i="3"/>
  <c r="BD67" i="3"/>
  <c r="BD66" i="3"/>
  <c r="BB66" i="3"/>
  <c r="BA66" i="3"/>
  <c r="BC66" i="3"/>
  <c r="BC67" i="3"/>
  <c r="BE36" i="3"/>
  <c r="BB37" i="3"/>
  <c r="BD38" i="3"/>
  <c r="BC37" i="3"/>
  <c r="BC162" i="3"/>
  <c r="BE161" i="3"/>
  <c r="BD162" i="3"/>
  <c r="BC144" i="3"/>
  <c r="BD144" i="3"/>
  <c r="BA144" i="3"/>
  <c r="BE10" i="3"/>
  <c r="BC11" i="3"/>
  <c r="BB12" i="3"/>
  <c r="BZ10" i="3"/>
  <c r="BD11" i="3"/>
  <c r="BD13" i="3" s="1"/>
  <c r="BA11" i="3"/>
  <c r="BA12" i="3"/>
  <c r="BE78" i="3"/>
  <c r="CD7" i="3"/>
  <c r="F12" i="4" s="1"/>
  <c r="CC7" i="3"/>
  <c r="E12" i="4" s="1"/>
  <c r="AV11" i="3"/>
  <c r="AW11" i="3"/>
  <c r="AX12" i="3"/>
  <c r="AY10" i="3"/>
  <c r="AV12" i="3"/>
  <c r="AX11" i="3"/>
  <c r="AU11" i="3"/>
  <c r="AV105" i="3"/>
  <c r="AW106" i="3"/>
  <c r="AW105" i="3"/>
  <c r="AW107" i="3" s="1"/>
  <c r="AU105" i="3"/>
  <c r="AV106" i="3"/>
  <c r="BY36" i="3"/>
  <c r="AW37" i="3"/>
  <c r="AU37" i="3"/>
  <c r="AX37" i="3"/>
  <c r="AU38" i="3"/>
  <c r="AV38" i="3"/>
  <c r="AV24" i="3"/>
  <c r="AX25" i="3"/>
  <c r="BY23" i="3"/>
  <c r="AX24" i="3"/>
  <c r="AX26" i="3" s="1"/>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AV120" i="3" s="1"/>
  <c r="CD154" i="3"/>
  <c r="F47" i="4" s="1"/>
  <c r="AX162" i="3"/>
  <c r="AV162" i="3"/>
  <c r="AU162" i="3"/>
  <c r="AU67" i="3"/>
  <c r="AX66" i="3"/>
  <c r="AX68" i="3" s="1"/>
  <c r="AW131" i="3"/>
  <c r="AW133" i="3" s="1"/>
  <c r="BY130" i="3"/>
  <c r="AX131" i="3"/>
  <c r="AV131" i="3"/>
  <c r="AV133" i="3" s="1"/>
  <c r="AU131" i="3"/>
  <c r="AU132" i="3"/>
  <c r="AS143" i="3"/>
  <c r="AQ144" i="3"/>
  <c r="AR144" i="3"/>
  <c r="AQ145" i="3"/>
  <c r="BX143" i="3"/>
  <c r="AO144" i="3"/>
  <c r="AO146" i="3" s="1"/>
  <c r="AS36" i="3"/>
  <c r="AO37" i="3"/>
  <c r="BX36" i="3"/>
  <c r="AR37" i="3"/>
  <c r="AP38" i="3"/>
  <c r="AP37" i="3"/>
  <c r="AP39" i="3" s="1"/>
  <c r="AQ80" i="3"/>
  <c r="AQ79" i="3"/>
  <c r="BX78" i="3"/>
  <c r="AP80" i="3"/>
  <c r="AQ105" i="3"/>
  <c r="AP105" i="3"/>
  <c r="AR106" i="3"/>
  <c r="AQ118" i="3"/>
  <c r="AR118" i="3"/>
  <c r="AO118" i="3"/>
  <c r="AO119" i="3"/>
  <c r="AS10" i="3"/>
  <c r="AP11" i="3"/>
  <c r="AR12" i="3"/>
  <c r="AR11" i="3"/>
  <c r="AS130" i="3"/>
  <c r="AO131" i="3"/>
  <c r="AQ131" i="3"/>
  <c r="AP131" i="3"/>
  <c r="AR131" i="3"/>
  <c r="AR133" i="3" s="1"/>
  <c r="AP132" i="3"/>
  <c r="AP24" i="3"/>
  <c r="AP26" i="3" s="1"/>
  <c r="AO24" i="3"/>
  <c r="AS23" i="3"/>
  <c r="AS132" i="3" s="1"/>
  <c r="AQ24" i="3"/>
  <c r="AQ26" i="3" s="1"/>
  <c r="AO25" i="3"/>
  <c r="AR24" i="3"/>
  <c r="AP25" i="3"/>
  <c r="AR25" i="3"/>
  <c r="AO162" i="3"/>
  <c r="AP162" i="3"/>
  <c r="AP163" i="3"/>
  <c r="AQ162" i="3"/>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26" i="4" s="1"/>
  <c r="AM117" i="3"/>
  <c r="AK118" i="3"/>
  <c r="AJ92" i="3"/>
  <c r="AJ94" i="3" s="1"/>
  <c r="AI93" i="3"/>
  <c r="AK92" i="3"/>
  <c r="AL92" i="3"/>
  <c r="AK93" i="3"/>
  <c r="AI54" i="3"/>
  <c r="AJ53" i="3"/>
  <c r="AK53" i="3"/>
  <c r="AI24" i="3"/>
  <c r="AI26" i="3" s="1"/>
  <c r="AK25" i="3"/>
  <c r="AJ24" i="3"/>
  <c r="AJ26" i="3" s="1"/>
  <c r="AI25" i="3"/>
  <c r="AK163" i="3"/>
  <c r="AI162" i="3"/>
  <c r="AL162" i="3"/>
  <c r="AJ162" i="3"/>
  <c r="AM104" i="3"/>
  <c r="AJ105" i="3"/>
  <c r="AI106" i="3"/>
  <c r="AL106" i="3"/>
  <c r="AI105" i="3"/>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G161" i="3"/>
  <c r="AF162" i="3"/>
  <c r="AF164" i="3" s="1"/>
  <c r="AF163" i="3"/>
  <c r="AF132" i="3"/>
  <c r="AG130" i="3"/>
  <c r="AG132" i="3" s="1"/>
  <c r="AE131" i="3"/>
  <c r="AF131" i="3"/>
  <c r="AF133" i="3" s="1"/>
  <c r="CD34" i="3"/>
  <c r="F17" i="4" s="1"/>
  <c r="AE37" i="3"/>
  <c r="AE39" i="3" s="1"/>
  <c r="AG36" i="3"/>
  <c r="AG38" i="3" s="1"/>
  <c r="AF38" i="3"/>
  <c r="AD37" i="3"/>
  <c r="AD39" i="3" s="1"/>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26" i="4" s="1"/>
  <c r="CD102" i="3"/>
  <c r="F20" i="4" s="1"/>
  <c r="CC102" i="3"/>
  <c r="E20" i="4" s="1"/>
  <c r="AD107" i="3"/>
  <c r="AD106" i="3"/>
  <c r="AE107" i="3"/>
  <c r="BU36" i="3"/>
  <c r="X38" i="3"/>
  <c r="X37" i="3"/>
  <c r="Z37" i="3"/>
  <c r="W38" i="3"/>
  <c r="CD31" i="3"/>
  <c r="F73" i="4" s="1"/>
  <c r="W37" i="3"/>
  <c r="AA10" i="3"/>
  <c r="CD6" i="3"/>
  <c r="F72" i="4" s="1"/>
  <c r="Y12" i="3"/>
  <c r="CC3" i="3"/>
  <c r="E67" i="4" s="1"/>
  <c r="Z11" i="3"/>
  <c r="Z13" i="3" s="1"/>
  <c r="BU78" i="3"/>
  <c r="W79" i="3"/>
  <c r="W80" i="3"/>
  <c r="Y79" i="3"/>
  <c r="X79" i="3"/>
  <c r="X80" i="3"/>
  <c r="Z144" i="3"/>
  <c r="AA143" i="3"/>
  <c r="AA145" i="3" s="1"/>
  <c r="X144" i="3"/>
  <c r="X146" i="3" s="1"/>
  <c r="X145" i="3"/>
  <c r="W144" i="3"/>
  <c r="Y144" i="3"/>
  <c r="Y146" i="3" s="1"/>
  <c r="CD44" i="3"/>
  <c r="F55" i="4" s="1"/>
  <c r="CC44" i="3"/>
  <c r="E55" i="4" s="1"/>
  <c r="Z53" i="3"/>
  <c r="Y53" i="3"/>
  <c r="W53" i="3"/>
  <c r="Y54" i="3"/>
  <c r="X131" i="3"/>
  <c r="W131" i="3"/>
  <c r="W132" i="3"/>
  <c r="Y131" i="3"/>
  <c r="Z131" i="3"/>
  <c r="Z133" i="3" s="1"/>
  <c r="AA23" i="3"/>
  <c r="AA119" i="3" s="1"/>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53" i="4" s="1"/>
  <c r="S93" i="3"/>
  <c r="Q92" i="3"/>
  <c r="S92" i="3"/>
  <c r="BT91" i="3"/>
  <c r="R92" i="3"/>
  <c r="T92" i="3"/>
  <c r="CC73" i="3"/>
  <c r="E74" i="4" s="1"/>
  <c r="CD71" i="3"/>
  <c r="F66" i="4" s="1"/>
  <c r="CD16" i="3"/>
  <c r="F39" i="4" s="1"/>
  <c r="BT23" i="3"/>
  <c r="U23" i="3"/>
  <c r="S24" i="3"/>
  <c r="T24" i="3"/>
  <c r="Q25" i="3"/>
  <c r="R25" i="3"/>
  <c r="R24" i="3"/>
  <c r="T25" i="3"/>
  <c r="BT104" i="3"/>
  <c r="U104" i="3"/>
  <c r="S105" i="3"/>
  <c r="T105" i="3"/>
  <c r="R105" i="3"/>
  <c r="T106" i="3"/>
  <c r="CD150" i="3"/>
  <c r="F58" i="4" s="1"/>
  <c r="R163" i="3"/>
  <c r="Q162" i="3"/>
  <c r="R162" i="3"/>
  <c r="S162" i="3"/>
  <c r="S68" i="3" s="1"/>
  <c r="Q67" i="3"/>
  <c r="CC58" i="3"/>
  <c r="E35" i="4" s="1"/>
  <c r="R67" i="3"/>
  <c r="Q66" i="3"/>
  <c r="Q164" i="3" s="1"/>
  <c r="R66" i="3"/>
  <c r="T53" i="3"/>
  <c r="R53" i="3"/>
  <c r="BT52" i="3"/>
  <c r="Q54" i="3"/>
  <c r="T54" i="3"/>
  <c r="S53" i="3"/>
  <c r="CC136" i="3"/>
  <c r="E48" i="4" s="1"/>
  <c r="S144" i="3"/>
  <c r="T144" i="3"/>
  <c r="T55" i="3" s="1"/>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R39" i="3" s="1"/>
  <c r="BT36" i="3"/>
  <c r="Q37" i="3"/>
  <c r="R38" i="3"/>
  <c r="S37" i="3"/>
  <c r="S39" i="3" s="1"/>
  <c r="T37" i="3"/>
  <c r="Q119" i="3"/>
  <c r="R118" i="3"/>
  <c r="CD111" i="3"/>
  <c r="F65" i="4" s="1"/>
  <c r="S118" i="3"/>
  <c r="Q118" i="3"/>
  <c r="CC113" i="3"/>
  <c r="E68" i="4" s="1"/>
  <c r="O104" i="3"/>
  <c r="CC98" i="3"/>
  <c r="E50" i="4" s="1"/>
  <c r="K105" i="3"/>
  <c r="M105" i="3"/>
  <c r="CD97" i="3"/>
  <c r="F78" i="4" s="1"/>
  <c r="CC97" i="3"/>
  <c r="E78" i="4" s="1"/>
  <c r="K106" i="3"/>
  <c r="BS130" i="3"/>
  <c r="K131" i="3"/>
  <c r="M132" i="3"/>
  <c r="N131" i="3"/>
  <c r="L131" i="3"/>
  <c r="L133" i="3" s="1"/>
  <c r="N92" i="3"/>
  <c r="CC84" i="3"/>
  <c r="E76" i="4" s="1"/>
  <c r="M93" i="3"/>
  <c r="N93" i="3"/>
  <c r="M92" i="3"/>
  <c r="L92" i="3"/>
  <c r="O10" i="3"/>
  <c r="CC4" i="3"/>
  <c r="E41" i="4" s="1"/>
  <c r="CD4" i="3"/>
  <c r="F41" i="4" s="1"/>
  <c r="L118" i="3"/>
  <c r="CC137" i="3"/>
  <c r="E80" i="4" s="1"/>
  <c r="L144" i="3"/>
  <c r="N145" i="3"/>
  <c r="CC111" i="3"/>
  <c r="E65" i="4" s="1"/>
  <c r="O117" i="3"/>
  <c r="CC30" i="3"/>
  <c r="E51" i="4" s="1"/>
  <c r="L37" i="3"/>
  <c r="L39" i="3" s="1"/>
  <c r="M37" i="3"/>
  <c r="CC29" i="3"/>
  <c r="E44" i="4" s="1"/>
  <c r="N37" i="3"/>
  <c r="N39" i="3" s="1"/>
  <c r="N38" i="3"/>
  <c r="K37" i="3"/>
  <c r="K39" i="3" s="1"/>
  <c r="CC150" i="3"/>
  <c r="E58" i="4" s="1"/>
  <c r="N162" i="3"/>
  <c r="BS161" i="3"/>
  <c r="CC149" i="3"/>
  <c r="E54" i="4" s="1"/>
  <c r="M163" i="3"/>
  <c r="CC17" i="3"/>
  <c r="E36" i="4" s="1"/>
  <c r="BS23" i="3"/>
  <c r="N80" i="3"/>
  <c r="CC16" i="3"/>
  <c r="E39" i="4" s="1"/>
  <c r="L24" i="3"/>
  <c r="K24" i="3"/>
  <c r="M24" i="3"/>
  <c r="N24" i="3"/>
  <c r="L25" i="3"/>
  <c r="M25" i="3"/>
  <c r="BS78" i="3"/>
  <c r="CC71" i="3"/>
  <c r="E66" i="4" s="1"/>
  <c r="O78" i="3"/>
  <c r="N79" i="3"/>
  <c r="L79" i="3"/>
  <c r="K80" i="3"/>
  <c r="M79" i="3"/>
  <c r="M80" i="3"/>
  <c r="CD59" i="3"/>
  <c r="F75" i="4" s="1"/>
  <c r="N66" i="3"/>
  <c r="CC43" i="3"/>
  <c r="E42" i="4" s="1"/>
  <c r="L53" i="3"/>
  <c r="CD42" i="3"/>
  <c r="F60" i="4" s="1"/>
  <c r="CC42" i="3"/>
  <c r="E60" i="4" s="1"/>
  <c r="M53" i="3"/>
  <c r="K54" i="3"/>
  <c r="F16" i="4"/>
  <c r="F23" i="4"/>
  <c r="CE8" i="3"/>
  <c r="R12" i="3"/>
  <c r="BI12" i="3"/>
  <c r="S12" i="3"/>
  <c r="BR36" i="3"/>
  <c r="E37" i="3"/>
  <c r="BC53" i="3"/>
  <c r="BZ52" i="3"/>
  <c r="CD58" i="3"/>
  <c r="I65" i="3"/>
  <c r="BY65" i="3"/>
  <c r="AU66" i="3"/>
  <c r="AU68" i="3" s="1"/>
  <c r="F4" i="4"/>
  <c r="K11" i="3"/>
  <c r="BS10" i="3"/>
  <c r="BR10" i="3"/>
  <c r="BX10" i="3"/>
  <c r="L11" i="3"/>
  <c r="Q11" i="3"/>
  <c r="W12" i="3"/>
  <c r="AF12" i="3"/>
  <c r="BB11" i="3"/>
  <c r="BB81" i="3" s="1"/>
  <c r="BM11" i="3"/>
  <c r="BM164" i="3" s="1"/>
  <c r="N12" i="3"/>
  <c r="T12" i="3"/>
  <c r="Z12" i="3"/>
  <c r="BG12" i="3"/>
  <c r="BM12" i="3"/>
  <c r="CD17" i="3"/>
  <c r="BU23" i="3"/>
  <c r="BZ23" i="3"/>
  <c r="G24" i="3"/>
  <c r="Q24" i="3"/>
  <c r="X25" i="3"/>
  <c r="AV25" i="3"/>
  <c r="BI24" i="3"/>
  <c r="Z25" i="3"/>
  <c r="AA36" i="3"/>
  <c r="AY36" i="3"/>
  <c r="AY25" i="3" s="1"/>
  <c r="BV36" i="3"/>
  <c r="AC37" i="3"/>
  <c r="AC39" i="3" s="1"/>
  <c r="O52" i="3"/>
  <c r="AM52" i="3"/>
  <c r="BK52" i="3"/>
  <c r="F13" i="4"/>
  <c r="G13" i="4" s="1"/>
  <c r="H13" i="4" s="1"/>
  <c r="CE46" i="3"/>
  <c r="F30" i="4"/>
  <c r="CE49" i="3"/>
  <c r="Q53" i="3"/>
  <c r="Q55" i="3" s="1"/>
  <c r="G80" i="3"/>
  <c r="F80" i="3"/>
  <c r="H79" i="3"/>
  <c r="H80" i="3"/>
  <c r="G79" i="3"/>
  <c r="AV79" i="3"/>
  <c r="AI11" i="3"/>
  <c r="AI13" i="3" s="1"/>
  <c r="BW10" i="3"/>
  <c r="M12" i="3"/>
  <c r="BN12" i="3"/>
  <c r="L12" i="3"/>
  <c r="BP13" i="3"/>
  <c r="CC20" i="3"/>
  <c r="E64" i="4" s="1"/>
  <c r="X24" i="3"/>
  <c r="X26" i="3" s="1"/>
  <c r="CB23" i="3"/>
  <c r="BV23" i="3"/>
  <c r="AU24" i="3"/>
  <c r="H25" i="3"/>
  <c r="AU25" i="3"/>
  <c r="CD29" i="3"/>
  <c r="CD30" i="3"/>
  <c r="BZ36" i="3"/>
  <c r="BA37" i="3"/>
  <c r="F2" i="4"/>
  <c r="G2" i="4" s="1"/>
  <c r="H2" i="4" s="1"/>
  <c r="CE45" i="3"/>
  <c r="F25" i="4"/>
  <c r="G53" i="3"/>
  <c r="G54" i="3"/>
  <c r="BR52" i="3"/>
  <c r="M66" i="3"/>
  <c r="BS65" i="3"/>
  <c r="Y67" i="3"/>
  <c r="Y68" i="3"/>
  <c r="X67" i="3"/>
  <c r="W67" i="3"/>
  <c r="Z66" i="3"/>
  <c r="W66" i="3"/>
  <c r="Z67" i="3"/>
  <c r="T79" i="3"/>
  <c r="BT78" i="3"/>
  <c r="Q80" i="3"/>
  <c r="T80" i="3"/>
  <c r="R80" i="3"/>
  <c r="S79" i="3"/>
  <c r="S81" i="3" s="1"/>
  <c r="E80" i="3"/>
  <c r="AP93" i="3"/>
  <c r="AO93" i="3"/>
  <c r="AR93" i="3"/>
  <c r="AQ93" i="3"/>
  <c r="AR92" i="3"/>
  <c r="CC31" i="3"/>
  <c r="E73" i="4" s="1"/>
  <c r="F11" i="4"/>
  <c r="G11" i="4" s="1"/>
  <c r="H11" i="4" s="1"/>
  <c r="F32" i="4"/>
  <c r="U52" i="3"/>
  <c r="U54" i="3" s="1"/>
  <c r="F18" i="4"/>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O23" i="3"/>
  <c r="AM23" i="3"/>
  <c r="AM25" i="3" s="1"/>
  <c r="BK23" i="3"/>
  <c r="CD19" i="3"/>
  <c r="BX23" i="3"/>
  <c r="BR23" i="3"/>
  <c r="BW23" i="3"/>
  <c r="N25" i="3"/>
  <c r="Y24" i="3"/>
  <c r="AL25" i="3"/>
  <c r="AW24" i="3"/>
  <c r="BJ25" i="3"/>
  <c r="K25" i="3"/>
  <c r="W25" i="3"/>
  <c r="AJ25" i="3"/>
  <c r="AW25" i="3"/>
  <c r="BI25" i="3"/>
  <c r="O36" i="3"/>
  <c r="O38" i="3" s="1"/>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T39" i="3"/>
  <c r="N53" i="3"/>
  <c r="AL53" i="3"/>
  <c r="BJ53" i="3"/>
  <c r="L54" i="3"/>
  <c r="Z54" i="3"/>
  <c r="AJ54" i="3"/>
  <c r="AX54" i="3"/>
  <c r="BH54" i="3"/>
  <c r="O65" i="3"/>
  <c r="AM65" i="3"/>
  <c r="AM67" i="3" s="1"/>
  <c r="BK65" i="3"/>
  <c r="K67" i="3"/>
  <c r="N67" i="3"/>
  <c r="L66" i="3"/>
  <c r="BG67" i="3"/>
  <c r="BJ67" i="3"/>
  <c r="BH66" i="3"/>
  <c r="Q79" i="3"/>
  <c r="BV78" i="3"/>
  <c r="AC79" i="3"/>
  <c r="AC81" i="3" s="1"/>
  <c r="AF93" i="3"/>
  <c r="AE92" i="3"/>
  <c r="AE94" i="3" s="1"/>
  <c r="AE93" i="3"/>
  <c r="AD93" i="3"/>
  <c r="AC93" i="3"/>
  <c r="AF92" i="3"/>
  <c r="AF94" i="3" s="1"/>
  <c r="F8" i="4"/>
  <c r="G8" i="4" s="1"/>
  <c r="H8"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D81" i="3"/>
  <c r="BC80" i="3"/>
  <c r="BB80" i="3"/>
  <c r="BM80" i="3"/>
  <c r="BP80" i="3"/>
  <c r="BA80" i="3"/>
  <c r="BO80" i="3"/>
  <c r="CC87" i="3"/>
  <c r="E4" i="4" s="1"/>
  <c r="F14" i="4"/>
  <c r="CE88" i="3"/>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40" i="4" s="1"/>
  <c r="BT65" i="3"/>
  <c r="X66" i="3"/>
  <c r="CB65" i="3"/>
  <c r="AI67" i="3"/>
  <c r="AL67" i="3"/>
  <c r="AJ66" i="3"/>
  <c r="AJ68" i="3" s="1"/>
  <c r="M67" i="3"/>
  <c r="BI67" i="3"/>
  <c r="AA78" i="3"/>
  <c r="AA80" i="3" s="1"/>
  <c r="AY78" i="3"/>
  <c r="AY80" i="3" s="1"/>
  <c r="CD72" i="3"/>
  <c r="CC72" i="3"/>
  <c r="E49"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M93" i="3"/>
  <c r="BP93" i="3"/>
  <c r="F38" i="4"/>
  <c r="G38" i="4" s="1"/>
  <c r="H38" i="4" s="1"/>
  <c r="CE99" i="3"/>
  <c r="BM105" i="3"/>
  <c r="CD110" i="3"/>
  <c r="I117" i="3"/>
  <c r="AG117" i="3"/>
  <c r="BE117" i="3"/>
  <c r="BU117" i="3"/>
  <c r="W118" i="3"/>
  <c r="F21" i="4"/>
  <c r="E67" i="3"/>
  <c r="I67" i="3"/>
  <c r="S67" i="3"/>
  <c r="AC67" i="3"/>
  <c r="AQ67" i="3"/>
  <c r="BA67" i="3"/>
  <c r="BE67" i="3"/>
  <c r="BO67" i="3"/>
  <c r="U91" i="3"/>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4" i="4" s="1"/>
  <c r="AD92" i="3"/>
  <c r="AD94" i="3" s="1"/>
  <c r="AO92" i="3"/>
  <c r="BZ91" i="3"/>
  <c r="BG92" i="3"/>
  <c r="CA91" i="3"/>
  <c r="H93" i="3"/>
  <c r="G92" i="3"/>
  <c r="G94" i="3" s="1"/>
  <c r="G93" i="3"/>
  <c r="F93" i="3"/>
  <c r="R93" i="3"/>
  <c r="Q93" i="3"/>
  <c r="T93" i="3"/>
  <c r="CD98" i="3"/>
  <c r="Q105" i="3"/>
  <c r="U117" i="3"/>
  <c r="U119" i="3" s="1"/>
  <c r="AS117" i="3"/>
  <c r="BQ117" i="3"/>
  <c r="CC114" i="3"/>
  <c r="E15" i="4" s="1"/>
  <c r="M118" i="3"/>
  <c r="M120" i="3" s="1"/>
  <c r="N118" i="3"/>
  <c r="Z118" i="3"/>
  <c r="AI119" i="3"/>
  <c r="AL119" i="3"/>
  <c r="AK119" i="3"/>
  <c r="AJ119" i="3"/>
  <c r="AI118" i="3"/>
  <c r="AW119" i="3"/>
  <c r="AV119" i="3"/>
  <c r="AU119" i="3"/>
  <c r="AX119" i="3"/>
  <c r="CE13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9"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Q107" i="3"/>
  <c r="AW118" i="3"/>
  <c r="BG118" i="3"/>
  <c r="BG120" i="3" s="1"/>
  <c r="BT117" i="3"/>
  <c r="BX117" i="3"/>
  <c r="CB117" i="3"/>
  <c r="F119" i="3"/>
  <c r="E119" i="3"/>
  <c r="H119" i="3"/>
  <c r="T119" i="3"/>
  <c r="S119" i="3"/>
  <c r="R119" i="3"/>
  <c r="AD119" i="3"/>
  <c r="AC119" i="3"/>
  <c r="AF119" i="3"/>
  <c r="AR119" i="3"/>
  <c r="AQ119" i="3"/>
  <c r="AQ120" i="3"/>
  <c r="AP119" i="3"/>
  <c r="AE119" i="3"/>
  <c r="BI120" i="3"/>
  <c r="AA130" i="3"/>
  <c r="AY130" i="3"/>
  <c r="CC123" i="3"/>
  <c r="E63" i="4" s="1"/>
  <c r="CD127" i="3"/>
  <c r="BR130" i="3"/>
  <c r="E131" i="3"/>
  <c r="I130" i="3"/>
  <c r="BW130" i="3"/>
  <c r="I143" i="3"/>
  <c r="AG143" i="3"/>
  <c r="AG145" i="3" s="1"/>
  <c r="BE143" i="3"/>
  <c r="BE145" i="3" s="1"/>
  <c r="F144" i="3"/>
  <c r="F146" i="3" s="1"/>
  <c r="BR143" i="3"/>
  <c r="AI144" i="3"/>
  <c r="BW143" i="3"/>
  <c r="H105" i="3"/>
  <c r="AF105" i="3"/>
  <c r="BD105" i="3"/>
  <c r="E106" i="3"/>
  <c r="S106" i="3"/>
  <c r="AC106" i="3"/>
  <c r="AG106" i="3"/>
  <c r="AQ106" i="3"/>
  <c r="BA106" i="3"/>
  <c r="BO106" i="3"/>
  <c r="BB119" i="3"/>
  <c r="BE119" i="3"/>
  <c r="BA119" i="3"/>
  <c r="BD119" i="3"/>
  <c r="BC119" i="3"/>
  <c r="CD123" i="3"/>
  <c r="F5" i="4"/>
  <c r="G5" i="4" s="1"/>
  <c r="H5" i="4" s="1"/>
  <c r="CE126" i="3"/>
  <c r="CC128" i="3"/>
  <c r="E21" i="4" s="1"/>
  <c r="BU130" i="3"/>
  <c r="BV130" i="3"/>
  <c r="AC131" i="3"/>
  <c r="CC141" i="3"/>
  <c r="E22" i="4" s="1"/>
  <c r="AD144" i="3"/>
  <c r="BV143" i="3"/>
  <c r="BG144" i="3"/>
  <c r="BG146" i="3" s="1"/>
  <c r="CA143" i="3"/>
  <c r="H145" i="3"/>
  <c r="G145" i="3"/>
  <c r="F145" i="3"/>
  <c r="R145" i="3"/>
  <c r="Q145" i="3"/>
  <c r="T145" i="3"/>
  <c r="AF145" i="3"/>
  <c r="AE145" i="3"/>
  <c r="AD145" i="3"/>
  <c r="AP145" i="3"/>
  <c r="AO145" i="3"/>
  <c r="AR145" i="3"/>
  <c r="BD145" i="3"/>
  <c r="BC145" i="3"/>
  <c r="BB145" i="3"/>
  <c r="BM146" i="3"/>
  <c r="BP146" i="3"/>
  <c r="BN145" i="3"/>
  <c r="BM145" i="3"/>
  <c r="BP145" i="3"/>
  <c r="S145" i="3"/>
  <c r="AA161" i="3"/>
  <c r="CD149" i="3"/>
  <c r="AY161" i="3"/>
  <c r="CE157" i="3"/>
  <c r="BN119" i="3"/>
  <c r="BT130" i="3"/>
  <c r="BX130" i="3"/>
  <c r="CB130" i="3"/>
  <c r="E132" i="3"/>
  <c r="N132" i="3"/>
  <c r="S132" i="3"/>
  <c r="X132" i="3"/>
  <c r="AC132" i="3"/>
  <c r="AL132" i="3"/>
  <c r="AQ132" i="3"/>
  <c r="AV132" i="3"/>
  <c r="BA132" i="3"/>
  <c r="BJ132" i="3"/>
  <c r="BO132" i="3"/>
  <c r="AD133" i="3"/>
  <c r="BB133" i="3"/>
  <c r="BP133" i="3"/>
  <c r="CD136" i="3"/>
  <c r="BU143" i="3"/>
  <c r="BY143" i="3"/>
  <c r="K145" i="3"/>
  <c r="Y145" i="3"/>
  <c r="AI145" i="3"/>
  <c r="AM145" i="3"/>
  <c r="BG145" i="3"/>
  <c r="CE153" i="3"/>
  <c r="CC155" i="3"/>
  <c r="BR161" i="3"/>
  <c r="E162" i="3"/>
  <c r="I161" i="3"/>
  <c r="BW161" i="3"/>
  <c r="BO119" i="3"/>
  <c r="F132" i="3"/>
  <c r="K132" i="3"/>
  <c r="T132" i="3"/>
  <c r="Y132" i="3"/>
  <c r="AD132" i="3"/>
  <c r="AI132" i="3"/>
  <c r="AR132" i="3"/>
  <c r="AW132" i="3"/>
  <c r="BB132" i="3"/>
  <c r="BG132" i="3"/>
  <c r="BP132" i="3"/>
  <c r="BM133" i="3"/>
  <c r="N144" i="3"/>
  <c r="AL144" i="3"/>
  <c r="BJ144" i="3"/>
  <c r="L145" i="3"/>
  <c r="Z145" i="3"/>
  <c r="AJ145" i="3"/>
  <c r="AX145" i="3"/>
  <c r="BH145" i="3"/>
  <c r="O161" i="3"/>
  <c r="AM161" i="3"/>
  <c r="BK161" i="3"/>
  <c r="BK80" i="3" s="1"/>
  <c r="CC151" i="3"/>
  <c r="E37" i="4" s="1"/>
  <c r="CC158" i="3"/>
  <c r="E33" i="4" s="1"/>
  <c r="BV161" i="3"/>
  <c r="AC162" i="3"/>
  <c r="AC164" i="3" s="1"/>
  <c r="CA161" i="3"/>
  <c r="BO162" i="3"/>
  <c r="BP119" i="3"/>
  <c r="G132" i="3"/>
  <c r="L132" i="3"/>
  <c r="Q132" i="3"/>
  <c r="U132" i="3"/>
  <c r="Z132" i="3"/>
  <c r="AE132" i="3"/>
  <c r="AJ132" i="3"/>
  <c r="AO132" i="3"/>
  <c r="AX132" i="3"/>
  <c r="BC132" i="3"/>
  <c r="BH132" i="3"/>
  <c r="BM132" i="3"/>
  <c r="M145" i="3"/>
  <c r="W145" i="3"/>
  <c r="AK145" i="3"/>
  <c r="AU145" i="3"/>
  <c r="BI145" i="3"/>
  <c r="U161" i="3"/>
  <c r="AS161" i="3"/>
  <c r="BQ161" i="3"/>
  <c r="CD151" i="3"/>
  <c r="CC154" i="3"/>
  <c r="CD158" i="3"/>
  <c r="BY161" i="3"/>
  <c r="BZ161" i="3"/>
  <c r="BA162" i="3"/>
  <c r="BA107" i="3" s="1"/>
  <c r="BT161" i="3"/>
  <c r="BX161" i="3"/>
  <c r="AD164" i="3"/>
  <c r="AR163" i="3"/>
  <c r="AQ163" i="3"/>
  <c r="BB163" i="3"/>
  <c r="BA163" i="3"/>
  <c r="BP163" i="3"/>
  <c r="BO163" i="3"/>
  <c r="E163" i="3"/>
  <c r="N163" i="3"/>
  <c r="S163" i="3"/>
  <c r="X163" i="3"/>
  <c r="AC163" i="3"/>
  <c r="AL163" i="3"/>
  <c r="BC163" i="3"/>
  <c r="BM163" i="3"/>
  <c r="AK164" i="3"/>
  <c r="F163" i="3"/>
  <c r="K163" i="3"/>
  <c r="T163" i="3"/>
  <c r="AD163" i="3"/>
  <c r="AI163" i="3"/>
  <c r="AU163" i="3"/>
  <c r="BD163" i="3"/>
  <c r="BN163" i="3"/>
  <c r="AW163" i="3"/>
  <c r="AV163" i="3"/>
  <c r="BG163" i="3"/>
  <c r="BJ163" i="3"/>
  <c r="G163" i="3"/>
  <c r="L163" i="3"/>
  <c r="Q163" i="3"/>
  <c r="Z163" i="3"/>
  <c r="AE163" i="3"/>
  <c r="AJ163" i="3"/>
  <c r="AO163" i="3"/>
  <c r="AX163" i="3"/>
  <c r="BH163" i="3"/>
  <c r="AP164" i="3"/>
  <c r="AA54" i="3" l="1"/>
  <c r="W81" i="3"/>
  <c r="Z81" i="3"/>
  <c r="X81" i="3"/>
  <c r="Y26" i="3"/>
  <c r="W26" i="3"/>
  <c r="Q26" i="3"/>
  <c r="R26" i="3"/>
  <c r="U25" i="3"/>
  <c r="T26" i="3"/>
  <c r="S26" i="3"/>
  <c r="Q13" i="3"/>
  <c r="U93" i="3"/>
  <c r="U38" i="3"/>
  <c r="Q39" i="3"/>
  <c r="R55" i="3"/>
  <c r="M164" i="3"/>
  <c r="M55" i="3"/>
  <c r="O67" i="3"/>
  <c r="K68" i="3"/>
  <c r="O132" i="3"/>
  <c r="K107" i="3"/>
  <c r="O25" i="3"/>
  <c r="L26" i="3"/>
  <c r="K26" i="3"/>
  <c r="N26" i="3"/>
  <c r="M26" i="3"/>
  <c r="O145" i="3"/>
  <c r="G18" i="4"/>
  <c r="H18" i="4" s="1"/>
  <c r="E120" i="3"/>
  <c r="F107" i="3"/>
  <c r="I106" i="3"/>
  <c r="E107" i="3"/>
  <c r="F55" i="3"/>
  <c r="H164" i="3"/>
  <c r="E146" i="3"/>
  <c r="F26" i="3"/>
  <c r="BR24" i="3"/>
  <c r="E26" i="3"/>
  <c r="BP164" i="3"/>
  <c r="BB146" i="3"/>
  <c r="BK132" i="3"/>
  <c r="BO120" i="3"/>
  <c r="BQ106" i="3"/>
  <c r="BK106" i="3"/>
  <c r="BJ120" i="3"/>
  <c r="BE163"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2" i="3"/>
  <c r="BS162" i="3"/>
  <c r="AO164" i="3"/>
  <c r="AE146" i="3"/>
  <c r="S146" i="3"/>
  <c r="T146" i="3"/>
  <c r="AO133" i="3"/>
  <c r="AE164" i="3"/>
  <c r="AG163" i="3"/>
  <c r="I132" i="3"/>
  <c r="AO120" i="3"/>
  <c r="Z120" i="3"/>
  <c r="G133" i="3"/>
  <c r="AC146" i="3"/>
  <c r="AA163" i="3"/>
  <c r="Y94" i="3"/>
  <c r="I93" i="3"/>
  <c r="G107" i="3"/>
  <c r="AP107" i="3"/>
  <c r="AF81" i="3"/>
  <c r="Z146" i="3"/>
  <c r="T81" i="3"/>
  <c r="Q94" i="3"/>
  <c r="S94" i="3"/>
  <c r="I80" i="3"/>
  <c r="AO94" i="3"/>
  <c r="U163" i="3"/>
  <c r="AP94" i="3"/>
  <c r="AR94" i="3"/>
  <c r="H81" i="3"/>
  <c r="F81" i="3"/>
  <c r="I66" i="3"/>
  <c r="AS163" i="3"/>
  <c r="AR55" i="3"/>
  <c r="AQ164"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5" i="4"/>
  <c r="H45" i="4" s="1"/>
  <c r="G12" i="4"/>
  <c r="H12" i="4" s="1"/>
  <c r="BP55" i="3"/>
  <c r="BP94" i="3"/>
  <c r="BN94" i="3"/>
  <c r="BM81" i="3"/>
  <c r="BQ145" i="3"/>
  <c r="BQ163" i="3"/>
  <c r="BQ12" i="3"/>
  <c r="CB24" i="3"/>
  <c r="BI164" i="3"/>
  <c r="BH68" i="3"/>
  <c r="BJ68" i="3"/>
  <c r="BH13" i="3"/>
  <c r="BK119" i="3"/>
  <c r="BK38" i="3"/>
  <c r="BH133" i="3"/>
  <c r="BC13" i="3"/>
  <c r="BB13" i="3"/>
  <c r="BD26" i="3"/>
  <c r="BB164" i="3"/>
  <c r="BE38" i="3"/>
  <c r="CE61" i="3"/>
  <c r="BD39" i="3"/>
  <c r="BB68" i="3"/>
  <c r="BC39" i="3"/>
  <c r="BE54" i="3"/>
  <c r="AV13" i="3"/>
  <c r="AW26" i="3"/>
  <c r="AV26" i="3"/>
  <c r="AX55" i="3"/>
  <c r="AW94" i="3"/>
  <c r="AY163" i="3"/>
  <c r="AW164" i="3"/>
  <c r="AX164" i="3"/>
  <c r="G53" i="4"/>
  <c r="H53" i="4" s="1"/>
  <c r="AS145" i="3"/>
  <c r="AO39" i="3"/>
  <c r="AS80" i="3"/>
  <c r="BX79" i="3"/>
  <c r="AP13" i="3"/>
  <c r="BX11" i="3"/>
  <c r="AR13" i="3"/>
  <c r="AR26" i="3"/>
  <c r="AR164" i="3"/>
  <c r="AP55" i="3"/>
  <c r="AQ94" i="3"/>
  <c r="AS93" i="3"/>
  <c r="AK120" i="3"/>
  <c r="AJ120" i="3"/>
  <c r="AI55" i="3"/>
  <c r="AL164" i="3"/>
  <c r="AI164" i="3"/>
  <c r="AK107" i="3"/>
  <c r="AM38" i="3"/>
  <c r="G72" i="4"/>
  <c r="H72" i="4" s="1"/>
  <c r="AM132" i="3"/>
  <c r="AL133" i="3"/>
  <c r="AJ81" i="3"/>
  <c r="AG54" i="3"/>
  <c r="AE133" i="3"/>
  <c r="AC13" i="3"/>
  <c r="AG119" i="3"/>
  <c r="AG105" i="3"/>
  <c r="AG107" i="3" s="1"/>
  <c r="G59" i="4"/>
  <c r="H59" i="4" s="1"/>
  <c r="G25" i="4"/>
  <c r="H25" i="4" s="1"/>
  <c r="G20" i="4"/>
  <c r="H20" i="4" s="1"/>
  <c r="G17" i="4"/>
  <c r="H17" i="4" s="1"/>
  <c r="G23" i="4"/>
  <c r="H23"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46" i="4"/>
  <c r="H46" i="4" s="1"/>
  <c r="O106" i="3"/>
  <c r="N107" i="3"/>
  <c r="M133" i="3"/>
  <c r="L107" i="3"/>
  <c r="O12" i="3"/>
  <c r="K94" i="3"/>
  <c r="M94" i="3"/>
  <c r="CE138" i="3"/>
  <c r="L164" i="3"/>
  <c r="CE18" i="3"/>
  <c r="G30" i="4"/>
  <c r="H30" i="4" s="1"/>
  <c r="G14" i="4"/>
  <c r="H14" i="4" s="1"/>
  <c r="K55" i="3"/>
  <c r="H94" i="3"/>
  <c r="F68" i="3"/>
  <c r="E68" i="3"/>
  <c r="H13" i="3"/>
  <c r="G31" i="4"/>
  <c r="H31" i="4" s="1"/>
  <c r="G29" i="4"/>
  <c r="H29" i="4" s="1"/>
  <c r="I11" i="3"/>
  <c r="BR11" i="3"/>
  <c r="CE50" i="3"/>
  <c r="AS53" i="3"/>
  <c r="AS164" i="3" s="1"/>
  <c r="G32" i="4"/>
  <c r="H32" i="4" s="1"/>
  <c r="CE63" i="3"/>
  <c r="G19" i="4"/>
  <c r="H19" i="4" s="1"/>
  <c r="CE102" i="3"/>
  <c r="AA131" i="3"/>
  <c r="CE128" i="3"/>
  <c r="BW131" i="3"/>
  <c r="BZ144" i="3"/>
  <c r="BR144" i="3"/>
  <c r="BV144" i="3"/>
  <c r="CE156" i="3"/>
  <c r="BQ162" i="3"/>
  <c r="CE152" i="3"/>
  <c r="BT37" i="3"/>
  <c r="CE7" i="3"/>
  <c r="G41" i="4"/>
  <c r="H41" i="4" s="1"/>
  <c r="AS37" i="3"/>
  <c r="BA13" i="3"/>
  <c r="CE74" i="3"/>
  <c r="BI13" i="3"/>
  <c r="BE12" i="3"/>
  <c r="CB66" i="3"/>
  <c r="BJ13" i="3"/>
  <c r="BK12" i="3"/>
  <c r="BP39" i="3"/>
  <c r="BN55" i="3"/>
  <c r="CE86" i="3"/>
  <c r="BX118" i="3"/>
  <c r="BB55" i="3"/>
  <c r="G43" i="4"/>
  <c r="H43"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G16" i="4"/>
  <c r="H16" i="4" s="1"/>
  <c r="BQ24" i="3"/>
  <c r="BO26" i="3"/>
  <c r="BN164" i="3"/>
  <c r="BM13" i="3"/>
  <c r="BO164" i="3"/>
  <c r="CB162" i="3"/>
  <c r="BN146" i="3"/>
  <c r="BQ131" i="3"/>
  <c r="BQ133" i="3" s="1"/>
  <c r="BQ134" i="3" s="1"/>
  <c r="N12"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26" i="4"/>
  <c r="H26" i="4" s="1"/>
  <c r="AS12" i="3"/>
  <c r="AS11" i="3"/>
  <c r="AS13" i="3" s="1"/>
  <c r="AQ13" i="3"/>
  <c r="AS25" i="3"/>
  <c r="BX131" i="3"/>
  <c r="AS131" i="3"/>
  <c r="AO26" i="3"/>
  <c r="BX24" i="3"/>
  <c r="AS24" i="3"/>
  <c r="AS54" i="3"/>
  <c r="BX162" i="3"/>
  <c r="G55" i="4"/>
  <c r="H5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1" i="2" s="1"/>
  <c r="AM162" i="3"/>
  <c r="BW105" i="3"/>
  <c r="AL39" i="3"/>
  <c r="AM105" i="3"/>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5" i="2" s="1"/>
  <c r="BV105" i="3"/>
  <c r="AD146" i="3"/>
  <c r="AG168" i="3"/>
  <c r="AG169" i="3" s="1"/>
  <c r="G64" i="4"/>
  <c r="H64" i="4" s="1"/>
  <c r="G74" i="4"/>
  <c r="H74" i="4" s="1"/>
  <c r="AA38" i="3"/>
  <c r="X13" i="3"/>
  <c r="AA37" i="3"/>
  <c r="AA79" i="3"/>
  <c r="BU79" i="3"/>
  <c r="Y81" i="3"/>
  <c r="AA144" i="3"/>
  <c r="W146" i="3"/>
  <c r="BU144" i="3"/>
  <c r="AA53" i="3"/>
  <c r="BU53" i="3"/>
  <c r="AA132" i="3"/>
  <c r="W55" i="3"/>
  <c r="X133" i="3"/>
  <c r="X55" i="3"/>
  <c r="BU131" i="3"/>
  <c r="Y133" i="3"/>
  <c r="X120" i="3"/>
  <c r="CE16" i="3"/>
  <c r="G39" i="4"/>
  <c r="H39" i="4" s="1"/>
  <c r="AA24" i="3"/>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R68" i="3"/>
  <c r="U67" i="3"/>
  <c r="Q68" i="3"/>
  <c r="BT66" i="3"/>
  <c r="S55" i="3"/>
  <c r="CE42" i="3"/>
  <c r="CD52" i="3"/>
  <c r="Q146" i="3"/>
  <c r="U145" i="3"/>
  <c r="U144" i="3"/>
  <c r="CE137" i="3"/>
  <c r="R146" i="3"/>
  <c r="G57" i="4"/>
  <c r="H57" i="4" s="1"/>
  <c r="CE124" i="3"/>
  <c r="Q133" i="3"/>
  <c r="CE125" i="3"/>
  <c r="G62" i="4"/>
  <c r="H62" i="4" s="1"/>
  <c r="U12" i="3"/>
  <c r="CE5" i="3"/>
  <c r="Q120" i="3"/>
  <c r="U37" i="3"/>
  <c r="U118" i="3"/>
  <c r="U168" i="3"/>
  <c r="U169" i="3" s="1"/>
  <c r="M107" i="3"/>
  <c r="N133" i="3"/>
  <c r="G58" i="4"/>
  <c r="H58" i="4" s="1"/>
  <c r="G80" i="4"/>
  <c r="H80" i="4" s="1"/>
  <c r="G22" i="4"/>
  <c r="H22" i="4" s="1"/>
  <c r="G66" i="4"/>
  <c r="H66" i="4" s="1"/>
  <c r="G24" i="4"/>
  <c r="H24"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M81" i="3"/>
  <c r="N81" i="3"/>
  <c r="G75" i="4"/>
  <c r="H75" i="4" s="1"/>
  <c r="M68" i="3"/>
  <c r="L68" i="3"/>
  <c r="BS53" i="3"/>
  <c r="O53" i="3"/>
  <c r="O54" i="3"/>
  <c r="G60" i="4"/>
  <c r="H60" i="4" s="1"/>
  <c r="N55" i="3"/>
  <c r="I168" i="3"/>
  <c r="I169" i="3" s="1"/>
  <c r="CD161" i="3"/>
  <c r="I163" i="3"/>
  <c r="F48" i="4"/>
  <c r="G48" i="4" s="1"/>
  <c r="H48" i="4" s="1"/>
  <c r="CE136" i="3"/>
  <c r="F63" i="4"/>
  <c r="G63" i="4" s="1"/>
  <c r="H63" i="4" s="1"/>
  <c r="CE123" i="3"/>
  <c r="BV79" i="3"/>
  <c r="AG79" i="3"/>
  <c r="F33" i="4"/>
  <c r="G33" i="4" s="1"/>
  <c r="H33" i="4" s="1"/>
  <c r="CE158" i="3"/>
  <c r="AG144" i="3"/>
  <c r="CC130" i="3"/>
  <c r="F10" i="4"/>
  <c r="G10" i="4" s="1"/>
  <c r="H10" i="4" s="1"/>
  <c r="CE140" i="3"/>
  <c r="I105" i="3"/>
  <c r="H39" i="3"/>
  <c r="H55" i="3"/>
  <c r="CA79" i="3"/>
  <c r="BK79" i="3"/>
  <c r="BK81" i="3" s="1"/>
  <c r="E28" i="4"/>
  <c r="G28" i="4" s="1"/>
  <c r="H28" i="4" s="1"/>
  <c r="CE48" i="3"/>
  <c r="CD36" i="3"/>
  <c r="G81" i="3"/>
  <c r="G68" i="3"/>
  <c r="E47" i="4"/>
  <c r="G47" i="4" s="1"/>
  <c r="H47" i="4" s="1"/>
  <c r="CE154" i="3"/>
  <c r="F54" i="4"/>
  <c r="G54" i="4" s="1"/>
  <c r="H54" i="4" s="1"/>
  <c r="CE149" i="3"/>
  <c r="BZ145" i="3"/>
  <c r="BT145" i="3"/>
  <c r="CC143" i="3"/>
  <c r="F9" i="4"/>
  <c r="G9" i="4" s="1"/>
  <c r="H9"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5" i="4"/>
  <c r="G35" i="4" s="1"/>
  <c r="H35" i="4" s="1"/>
  <c r="CE58" i="3"/>
  <c r="CA145" i="3"/>
  <c r="BV131" i="3"/>
  <c r="AG131" i="3"/>
  <c r="O105" i="3"/>
  <c r="BS105" i="3"/>
  <c r="F76" i="4"/>
  <c r="G76" i="4" s="1"/>
  <c r="H76" i="4" s="1"/>
  <c r="CE84" i="3"/>
  <c r="BT105" i="3"/>
  <c r="U105" i="3"/>
  <c r="E27" i="4"/>
  <c r="G27" i="4" s="1"/>
  <c r="H27" i="4" s="1"/>
  <c r="CE155" i="3"/>
  <c r="AA168" i="3"/>
  <c r="AA169" i="3" s="1"/>
  <c r="BR146" i="3"/>
  <c r="CB144" i="3"/>
  <c r="BQ144" i="3"/>
  <c r="H107" i="3"/>
  <c r="CC104" i="3"/>
  <c r="BR92" i="3"/>
  <c r="I92" i="3"/>
  <c r="F50" i="4"/>
  <c r="G50" i="4" s="1"/>
  <c r="H50" i="4" s="1"/>
  <c r="CE98" i="3"/>
  <c r="E94" i="3"/>
  <c r="CB92" i="3"/>
  <c r="CC78" i="3"/>
  <c r="F49" i="4"/>
  <c r="G49" i="4" s="1"/>
  <c r="H49" i="4" s="1"/>
  <c r="CE72" i="3"/>
  <c r="BW66" i="3"/>
  <c r="AM66" i="3"/>
  <c r="AM68" i="3" s="1"/>
  <c r="AM69" i="3" s="1"/>
  <c r="I9" i="2" s="1"/>
  <c r="F40" i="4"/>
  <c r="G40" i="4" s="1"/>
  <c r="H40" i="4" s="1"/>
  <c r="CE62" i="3"/>
  <c r="AY53" i="3"/>
  <c r="BY53" i="3"/>
  <c r="F51" i="4"/>
  <c r="G51" i="4" s="1"/>
  <c r="H51" i="4" s="1"/>
  <c r="CE30" i="3"/>
  <c r="AS92" i="3"/>
  <c r="BX92" i="3"/>
  <c r="F71" i="4"/>
  <c r="G71" i="4" s="1"/>
  <c r="H71" i="4" s="1"/>
  <c r="CE110" i="3"/>
  <c r="CA66" i="3"/>
  <c r="BK66" i="3"/>
  <c r="BV11" i="3"/>
  <c r="AG11" i="3"/>
  <c r="G55" i="3"/>
  <c r="I53" i="3"/>
  <c r="F44" i="4"/>
  <c r="G44" i="4" s="1"/>
  <c r="H44" i="4" s="1"/>
  <c r="CE29" i="3"/>
  <c r="BY24" i="3"/>
  <c r="AY24" i="3"/>
  <c r="BW11" i="3"/>
  <c r="AM11" i="3"/>
  <c r="AM13" i="3" s="1"/>
  <c r="AM14" i="3" s="1"/>
  <c r="I3" i="2" s="1"/>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AG94" i="3" s="1"/>
  <c r="AG95" i="3" s="1"/>
  <c r="H8" i="2"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K13" i="3" s="1"/>
  <c r="BT53" i="3"/>
  <c r="U53" i="3"/>
  <c r="CE31" i="3"/>
  <c r="CE151" i="3"/>
  <c r="F37" i="4"/>
  <c r="G37" i="4" s="1"/>
  <c r="H37" i="4" s="1"/>
  <c r="BU145" i="3"/>
  <c r="BV162" i="3"/>
  <c r="AG162" i="3"/>
  <c r="AM168" i="3"/>
  <c r="AM169" i="3" s="1"/>
  <c r="BR162" i="3"/>
  <c r="I162" i="3"/>
  <c r="E164" i="3"/>
  <c r="BS145" i="3"/>
  <c r="CB145" i="3"/>
  <c r="CA144" i="3"/>
  <c r="BK144" i="3"/>
  <c r="CD130" i="3"/>
  <c r="G120" i="3"/>
  <c r="CA118" i="3"/>
  <c r="BK118" i="3"/>
  <c r="BZ92" i="3"/>
  <c r="BE92" i="3"/>
  <c r="BZ131" i="3"/>
  <c r="BE131" i="3"/>
  <c r="BE133" i="3" s="1"/>
  <c r="BY118" i="3"/>
  <c r="AY118" i="3"/>
  <c r="AY120" i="3" s="1"/>
  <c r="G21" i="4"/>
  <c r="H21" i="4" s="1"/>
  <c r="BX105" i="3"/>
  <c r="AS105" i="3"/>
  <c r="CD78" i="3"/>
  <c r="F7" i="4"/>
  <c r="G7" i="4" s="1"/>
  <c r="H7" i="4" s="1"/>
  <c r="CE75" i="3"/>
  <c r="G15" i="4"/>
  <c r="H15" i="4" s="1"/>
  <c r="BS66" i="3"/>
  <c r="O66" i="3"/>
  <c r="CC117" i="3"/>
  <c r="U79" i="3"/>
  <c r="BT79" i="3"/>
  <c r="O79" i="3"/>
  <c r="BS79" i="3"/>
  <c r="BR66" i="3"/>
  <c r="H68" i="3"/>
  <c r="F42" i="4"/>
  <c r="G42" i="4" s="1"/>
  <c r="H42" i="4" s="1"/>
  <c r="CE43" i="3"/>
  <c r="F3" i="4"/>
  <c r="G3" i="4" s="1"/>
  <c r="H3" i="4" s="1"/>
  <c r="CE32" i="3"/>
  <c r="G34" i="4"/>
  <c r="H34" i="4" s="1"/>
  <c r="CE19" i="3"/>
  <c r="BV53" i="3"/>
  <c r="BT24" i="3"/>
  <c r="U24" i="3"/>
  <c r="F36" i="4"/>
  <c r="G36" i="4" s="1"/>
  <c r="H36" i="4" s="1"/>
  <c r="CE17" i="3"/>
  <c r="CC10" i="3"/>
  <c r="G4" i="4"/>
  <c r="H4" i="4" s="1"/>
  <c r="G73" i="4"/>
  <c r="H73" i="4" s="1"/>
  <c r="AA55" i="3" l="1"/>
  <c r="AA81" i="3"/>
  <c r="AA26" i="3"/>
  <c r="AA27" i="3" s="1"/>
  <c r="G11" i="2" s="1"/>
  <c r="U26" i="3"/>
  <c r="U27" i="3" s="1"/>
  <c r="F11" i="2" s="1"/>
  <c r="U164" i="3"/>
  <c r="U165" i="3" s="1"/>
  <c r="F6" i="2" s="1"/>
  <c r="U39" i="3"/>
  <c r="U40" i="3" s="1"/>
  <c r="F13" i="2" s="1"/>
  <c r="U55" i="3"/>
  <c r="O26" i="3"/>
  <c r="O27" i="3" s="1"/>
  <c r="E11" i="2" s="1"/>
  <c r="BE134" i="3"/>
  <c r="L12" i="2" s="1"/>
  <c r="BK120" i="3"/>
  <c r="BK121" i="3" s="1"/>
  <c r="M2" i="2" s="1"/>
  <c r="BY146" i="3"/>
  <c r="AY95" i="3"/>
  <c r="K8" i="2" s="1"/>
  <c r="AY146" i="3"/>
  <c r="BQ120" i="3"/>
  <c r="BQ121" i="3" s="1"/>
  <c r="N2" i="2" s="1"/>
  <c r="CA146" i="3"/>
  <c r="BQ68" i="3"/>
  <c r="BQ69" i="3" s="1"/>
  <c r="N9" i="2" s="1"/>
  <c r="BK146" i="3"/>
  <c r="BE120" i="3"/>
  <c r="BE121" i="3" s="1"/>
  <c r="L2" i="2" s="1"/>
  <c r="AY81" i="3"/>
  <c r="AY82" i="3" s="1"/>
  <c r="K4" i="2" s="1"/>
  <c r="BE68" i="3"/>
  <c r="BE69" i="3" s="1"/>
  <c r="L9" i="2" s="1"/>
  <c r="BK133" i="3"/>
  <c r="BK134" i="3" s="1"/>
  <c r="M12" i="2" s="1"/>
  <c r="BK94" i="3"/>
  <c r="BK95" i="3" s="1"/>
  <c r="M8" i="2" s="1"/>
  <c r="AY39" i="3"/>
  <c r="AY40" i="3" s="1"/>
  <c r="K13" i="2" s="1"/>
  <c r="BE81" i="3"/>
  <c r="BE82" i="3" s="1"/>
  <c r="L4" i="2" s="1"/>
  <c r="BX146" i="3"/>
  <c r="AG164" i="3"/>
  <c r="AG165" i="3" s="1"/>
  <c r="H6" i="2" s="1"/>
  <c r="O146" i="3"/>
  <c r="O147" i="3" s="1"/>
  <c r="E10" i="2" s="1"/>
  <c r="AS107" i="3"/>
  <c r="AS108" i="3" s="1"/>
  <c r="J5" i="2" s="1"/>
  <c r="AS94" i="3"/>
  <c r="AS95" i="3" s="1"/>
  <c r="J8" i="2" s="1"/>
  <c r="AS165" i="3"/>
  <c r="J6" i="2" s="1"/>
  <c r="AM94" i="3"/>
  <c r="AM95" i="3" s="1"/>
  <c r="I8" i="2" s="1"/>
  <c r="AA133" i="3"/>
  <c r="AA134" i="3" s="1"/>
  <c r="G12" i="2" s="1"/>
  <c r="O68" i="3"/>
  <c r="O69" i="3" s="1"/>
  <c r="E9" i="2" s="1"/>
  <c r="AS146" i="3"/>
  <c r="AS147" i="3" s="1"/>
  <c r="J10" i="2" s="1"/>
  <c r="AG40" i="3"/>
  <c r="H13" i="2" s="1"/>
  <c r="AM107" i="3"/>
  <c r="AS133" i="3"/>
  <c r="AS134" i="3" s="1"/>
  <c r="J12" i="2" s="1"/>
  <c r="AS120" i="3"/>
  <c r="AS121" i="3" s="1"/>
  <c r="J2" i="2" s="1"/>
  <c r="BQ146" i="3"/>
  <c r="BQ147" i="3" s="1"/>
  <c r="N10" i="2" s="1"/>
  <c r="BQ13" i="3"/>
  <c r="BQ14" i="3" s="1"/>
  <c r="N3" i="2" s="1"/>
  <c r="BK39" i="3"/>
  <c r="BK40" i="3" s="1"/>
  <c r="M13" i="2" s="1"/>
  <c r="BE13" i="3"/>
  <c r="BE14" i="3" s="1"/>
  <c r="L3" i="2" s="1"/>
  <c r="BE164" i="3"/>
  <c r="BE165" i="3" s="1"/>
  <c r="L6" i="2" s="1"/>
  <c r="BE39" i="3"/>
  <c r="BE40" i="3" s="1"/>
  <c r="L13" i="2" s="1"/>
  <c r="AY107" i="3"/>
  <c r="AY108" i="3" s="1"/>
  <c r="K5" i="2" s="1"/>
  <c r="AM39" i="3"/>
  <c r="AM40" i="3" s="1"/>
  <c r="I13" i="2" s="1"/>
  <c r="AM133" i="3"/>
  <c r="AM134" i="3" s="1"/>
  <c r="I12" i="2" s="1"/>
  <c r="AG146" i="3"/>
  <c r="AG147" i="3" s="1"/>
  <c r="H10" i="2" s="1"/>
  <c r="AA39" i="3"/>
  <c r="AA40" i="3" s="1"/>
  <c r="G13" i="2" s="1"/>
  <c r="AA82" i="3"/>
  <c r="G4" i="2" s="1"/>
  <c r="U81" i="3"/>
  <c r="U82" i="3" s="1"/>
  <c r="F4" i="2" s="1"/>
  <c r="O107" i="3"/>
  <c r="O108" i="3" s="1"/>
  <c r="E5" i="2" s="1"/>
  <c r="O94" i="3"/>
  <c r="O95" i="3" s="1"/>
  <c r="E8" i="2" s="1"/>
  <c r="I146" i="3"/>
  <c r="I147" i="3" s="1"/>
  <c r="D10" i="2" s="1"/>
  <c r="I13" i="3"/>
  <c r="I14" i="3" s="1"/>
  <c r="D3" i="2" s="1"/>
  <c r="I69" i="3"/>
  <c r="D9" i="2" s="1"/>
  <c r="CB146" i="3"/>
  <c r="BS146" i="3"/>
  <c r="BZ146" i="3"/>
  <c r="AY147" i="3"/>
  <c r="K10" i="2" s="1"/>
  <c r="BK82" i="3"/>
  <c r="M4" i="2" s="1"/>
  <c r="AG56" i="3"/>
  <c r="H7" i="2" s="1"/>
  <c r="BQ40" i="3"/>
  <c r="N13" i="2" s="1"/>
  <c r="AY69" i="3"/>
  <c r="K9" i="2" s="1"/>
  <c r="BK14" i="3"/>
  <c r="M3" i="2" s="1"/>
  <c r="BQ55" i="3"/>
  <c r="BQ56" i="3" s="1"/>
  <c r="N7" i="2" s="1"/>
  <c r="AS81" i="3"/>
  <c r="AS82" i="3" s="1"/>
  <c r="J4" i="2" s="1"/>
  <c r="AY13" i="3"/>
  <c r="AY14" i="3" s="1"/>
  <c r="K3" i="2" s="1"/>
  <c r="BE107" i="3"/>
  <c r="BE108" i="3" s="1"/>
  <c r="L5" i="2" s="1"/>
  <c r="U56" i="3"/>
  <c r="F7" i="2" s="1"/>
  <c r="AA164" i="3"/>
  <c r="AA165" i="3" s="1"/>
  <c r="G6" i="2" s="1"/>
  <c r="BV146" i="3"/>
  <c r="BT146" i="3"/>
  <c r="AA107" i="3"/>
  <c r="AA108" i="3" s="1"/>
  <c r="G5" i="2" s="1"/>
  <c r="U94" i="3"/>
  <c r="U95" i="3" s="1"/>
  <c r="F8" i="2" s="1"/>
  <c r="U133" i="3"/>
  <c r="U134" i="3" s="1"/>
  <c r="F12" i="2" s="1"/>
  <c r="BW146" i="3"/>
  <c r="AG68" i="3"/>
  <c r="AG69" i="3" s="1"/>
  <c r="H9" i="2" s="1"/>
  <c r="BQ26" i="3"/>
  <c r="BQ27" i="3" s="1"/>
  <c r="N11" i="2" s="1"/>
  <c r="BQ164" i="3"/>
  <c r="BQ165" i="3" s="1"/>
  <c r="N6" i="2" s="1"/>
  <c r="BQ81" i="3"/>
  <c r="BQ82" i="3" s="1"/>
  <c r="N4" i="2" s="1"/>
  <c r="BQ94" i="3"/>
  <c r="BQ95" i="3" s="1"/>
  <c r="N8" i="2" s="1"/>
  <c r="BQ107" i="3"/>
  <c r="BQ108" i="3" s="1"/>
  <c r="N5" i="2" s="1"/>
  <c r="BK164" i="3"/>
  <c r="BK165" i="3" s="1"/>
  <c r="M6" i="2" s="1"/>
  <c r="BK147" i="3"/>
  <c r="M10" i="2" s="1"/>
  <c r="BK68" i="3"/>
  <c r="BK69" i="3" s="1"/>
  <c r="M9" i="2" s="1"/>
  <c r="BK26" i="3"/>
  <c r="BK27" i="3" s="1"/>
  <c r="M11" i="2" s="1"/>
  <c r="BK55" i="3"/>
  <c r="BK56" i="3" s="1"/>
  <c r="M7" i="2" s="1"/>
  <c r="BK107" i="3"/>
  <c r="BK108" i="3" s="1"/>
  <c r="M5" i="2" s="1"/>
  <c r="BE26" i="3"/>
  <c r="BE27" i="3" s="1"/>
  <c r="L11" i="2" s="1"/>
  <c r="BE146" i="3"/>
  <c r="BE147" i="3" s="1"/>
  <c r="L10" i="2" s="1"/>
  <c r="BE94" i="3"/>
  <c r="BE95" i="3" s="1"/>
  <c r="L8" i="2" s="1"/>
  <c r="BE55" i="3"/>
  <c r="BE56" i="3" s="1"/>
  <c r="L7" i="2" s="1"/>
  <c r="CE10" i="3"/>
  <c r="CE104" i="3"/>
  <c r="AY26" i="3"/>
  <c r="AY27" i="3" s="1"/>
  <c r="K11" i="2" s="1"/>
  <c r="AY55" i="3"/>
  <c r="AY56" i="3" s="1"/>
  <c r="K7" i="2" s="1"/>
  <c r="AY121" i="3"/>
  <c r="K2" i="2" s="1"/>
  <c r="AY164" i="3"/>
  <c r="AY165" i="3" s="1"/>
  <c r="K6" i="2" s="1"/>
  <c r="AY133" i="3"/>
  <c r="AY134" i="3" s="1"/>
  <c r="K12" i="2" s="1"/>
  <c r="AS39" i="3"/>
  <c r="AS40" i="3" s="1"/>
  <c r="J13" i="2" s="1"/>
  <c r="AS14" i="3"/>
  <c r="J3" i="2" s="1"/>
  <c r="AS26" i="3"/>
  <c r="AS27" i="3" s="1"/>
  <c r="J11" i="2" s="1"/>
  <c r="AS55" i="3"/>
  <c r="AS56" i="3" s="1"/>
  <c r="J7" i="2" s="1"/>
  <c r="AS68" i="3"/>
  <c r="AS69" i="3" s="1"/>
  <c r="J9" i="2" s="1"/>
  <c r="AM120" i="3"/>
  <c r="AM121" i="3" s="1"/>
  <c r="I2" i="2" s="1"/>
  <c r="AM55" i="3"/>
  <c r="AM56" i="3" s="1"/>
  <c r="I7" i="2" s="1"/>
  <c r="AM164" i="3"/>
  <c r="AM165" i="3" s="1"/>
  <c r="I6" i="2" s="1"/>
  <c r="AM108" i="3"/>
  <c r="I5" i="2" s="1"/>
  <c r="AM146" i="3"/>
  <c r="AM147" i="3" s="1"/>
  <c r="I10" i="2" s="1"/>
  <c r="CC144" i="3"/>
  <c r="AM81" i="3"/>
  <c r="AM82" i="3" s="1"/>
  <c r="I4" i="2" s="1"/>
  <c r="AG27" i="3"/>
  <c r="H11" i="2" s="1"/>
  <c r="AG133" i="3"/>
  <c r="AG134" i="3" s="1"/>
  <c r="H12" i="2" s="1"/>
  <c r="AG81" i="3"/>
  <c r="AG82" i="3" s="1"/>
  <c r="H4" i="2" s="1"/>
  <c r="AG13" i="3"/>
  <c r="AG14" i="3" s="1"/>
  <c r="H3" i="2" s="1"/>
  <c r="AG120" i="3"/>
  <c r="AG121" i="3" s="1"/>
  <c r="H2" i="2" s="1"/>
  <c r="CC118" i="3"/>
  <c r="AA13" i="3"/>
  <c r="AA14" i="3" s="1"/>
  <c r="G3" i="2" s="1"/>
  <c r="AA146" i="3"/>
  <c r="AA147" i="3" s="1"/>
  <c r="G10" i="2" s="1"/>
  <c r="BU146" i="3"/>
  <c r="AA56" i="3"/>
  <c r="G7" i="2" s="1"/>
  <c r="CE23" i="3"/>
  <c r="AA120" i="3"/>
  <c r="AA121" i="3" s="1"/>
  <c r="G2" i="2" s="1"/>
  <c r="AA68" i="3"/>
  <c r="AA69" i="3" s="1"/>
  <c r="G9" i="2" s="1"/>
  <c r="AA94" i="3"/>
  <c r="AA95" i="3" s="1"/>
  <c r="G8" i="2" s="1"/>
  <c r="CE91" i="3"/>
  <c r="U107" i="3"/>
  <c r="U108" i="3" s="1"/>
  <c r="F5" i="2" s="1"/>
  <c r="U68" i="3"/>
  <c r="U69" i="3" s="1"/>
  <c r="F9" i="2" s="1"/>
  <c r="CE52" i="3"/>
  <c r="U146" i="3"/>
  <c r="U147" i="3" s="1"/>
  <c r="F10" i="2" s="1"/>
  <c r="U14" i="3"/>
  <c r="F3" i="2" s="1"/>
  <c r="CC11" i="3"/>
  <c r="U120" i="3"/>
  <c r="U121" i="3" s="1"/>
  <c r="F2" i="2" s="1"/>
  <c r="O133" i="3"/>
  <c r="O134" i="3" s="1"/>
  <c r="E12" i="2" s="1"/>
  <c r="CE130" i="3"/>
  <c r="CD11" i="3"/>
  <c r="O13" i="3"/>
  <c r="O14" i="3" s="1"/>
  <c r="E3" i="2" s="1"/>
  <c r="CE143" i="3"/>
  <c r="CD144" i="3"/>
  <c r="CD118" i="3"/>
  <c r="O120" i="3"/>
  <c r="O121" i="3" s="1"/>
  <c r="E2" i="2" s="1"/>
  <c r="O40" i="3"/>
  <c r="E13" i="2" s="1"/>
  <c r="O164" i="3"/>
  <c r="O165" i="3" s="1"/>
  <c r="E6" i="2" s="1"/>
  <c r="CE36" i="3"/>
  <c r="CC24" i="3"/>
  <c r="O81" i="3"/>
  <c r="O82" i="3" s="1"/>
  <c r="E4" i="2" s="1"/>
  <c r="CE65" i="3"/>
  <c r="O55" i="3"/>
  <c r="O56" i="3" s="1"/>
  <c r="E7" i="2" s="1"/>
  <c r="CD66" i="3"/>
  <c r="CD131" i="3"/>
  <c r="I133" i="3"/>
  <c r="I134" i="3" s="1"/>
  <c r="D12" i="2" s="1"/>
  <c r="CC92" i="3"/>
  <c r="CE161" i="3"/>
  <c r="CD162" i="3"/>
  <c r="I164" i="3"/>
  <c r="I165" i="3" s="1"/>
  <c r="D6" i="2" s="1"/>
  <c r="CD79" i="3"/>
  <c r="I81" i="3"/>
  <c r="I82" i="3" s="1"/>
  <c r="D4" i="2" s="1"/>
  <c r="CC131" i="3"/>
  <c r="CD53" i="3"/>
  <c r="I55" i="3"/>
  <c r="I56" i="3" s="1"/>
  <c r="D7" i="2" s="1"/>
  <c r="I26" i="3"/>
  <c r="I27" i="3" s="1"/>
  <c r="D11" i="2" s="1"/>
  <c r="CD24" i="3"/>
  <c r="CC66" i="3"/>
  <c r="CC162" i="3"/>
  <c r="CD37" i="3"/>
  <c r="I39" i="3"/>
  <c r="I40" i="3" s="1"/>
  <c r="D13" i="2" s="1"/>
  <c r="CC53" i="3"/>
  <c r="CE117" i="3"/>
  <c r="CC105" i="3"/>
  <c r="I120" i="3"/>
  <c r="I121" i="3" s="1"/>
  <c r="D2" i="2" s="1"/>
  <c r="CE78" i="3"/>
  <c r="CC79" i="3"/>
  <c r="CC37" i="3"/>
  <c r="CD92" i="3"/>
  <c r="I94" i="3"/>
  <c r="I95" i="3" s="1"/>
  <c r="D8" i="2" s="1"/>
  <c r="CD105" i="3"/>
  <c r="I107" i="3"/>
  <c r="I108" i="3" s="1"/>
  <c r="D5" i="2" s="1"/>
  <c r="N16" i="2" l="1"/>
  <c r="M16" i="2"/>
  <c r="L16" i="2"/>
  <c r="K16" i="2"/>
  <c r="J16" i="2"/>
  <c r="O11" i="2"/>
  <c r="CE118" i="3"/>
  <c r="I16" i="2"/>
  <c r="CE144" i="3"/>
  <c r="H16" i="2"/>
  <c r="O10" i="2"/>
  <c r="O9" i="2"/>
  <c r="G16" i="2"/>
  <c r="O8" i="2"/>
  <c r="O13" i="2"/>
  <c r="CE24" i="3"/>
  <c r="O5" i="2"/>
  <c r="CE11" i="3"/>
  <c r="F16" i="2"/>
  <c r="CE105" i="3"/>
  <c r="O12" i="2"/>
  <c r="CE92" i="3"/>
  <c r="O3" i="2"/>
  <c r="O2" i="2"/>
  <c r="O6" i="2"/>
  <c r="CE37" i="3"/>
  <c r="CE162" i="3"/>
  <c r="E16" i="2"/>
  <c r="CE66" i="3"/>
  <c r="O7" i="2"/>
  <c r="O4"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<sst xmlns="http://schemas.openxmlformats.org/spreadsheetml/2006/main" count="1010" uniqueCount="136">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</sst>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K3" sqref="K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45663</v>
      </c>
      <c r="K1" s="8">
        <f>'Détail par équipe'!AT1</f>
        <v>45670</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équipe'!B109</f>
        <v>XBS</v>
      </c>
      <c r="D2" s="14">
        <f>'Détail par équipe'!I121</f>
        <v>9</v>
      </c>
      <c r="E2" s="15">
        <f>'Détail par équipe'!O121</f>
        <v>8</v>
      </c>
      <c r="F2" s="15">
        <f>'Détail par équipe'!U121</f>
        <v>10</v>
      </c>
      <c r="G2" s="15">
        <f>'Détail par équipe'!AA121</f>
        <v>6.5</v>
      </c>
      <c r="H2" s="15">
        <f>'Détail par équipe'!AG121</f>
        <v>0</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33.5</v>
      </c>
      <c r="P2" s="17">
        <f t="shared" ref="P2:P13" si="0">O2*2.48</f>
        <v>83.08</v>
      </c>
    </row>
    <row r="3" spans="1:16" ht="23.1" customHeight="1" x14ac:dyDescent="0.25">
      <c r="A3" s="11">
        <v>2</v>
      </c>
      <c r="B3" s="12">
        <v>1</v>
      </c>
      <c r="C3" s="13" t="str">
        <f>'Détail par équipe'!B2</f>
        <v>Les Robots</v>
      </c>
      <c r="D3" s="14">
        <f>'Détail par équipe'!I14</f>
        <v>10</v>
      </c>
      <c r="E3" s="15">
        <f>'Détail par équipe'!O14</f>
        <v>7</v>
      </c>
      <c r="F3" s="15">
        <f>'Détail par équipe'!U14</f>
        <v>8</v>
      </c>
      <c r="G3" s="15">
        <f>'Détail par équipe'!AA14</f>
        <v>6</v>
      </c>
      <c r="H3" s="15">
        <f>'Détail par équipe'!AG14</f>
        <v>0</v>
      </c>
      <c r="I3" s="15">
        <f>'Détail par équipe'!AM14</f>
        <v>0</v>
      </c>
      <c r="J3" s="15">
        <f>'Détail par équipe'!AS14</f>
        <v>0</v>
      </c>
      <c r="K3" s="15">
        <f>'Détail par équipe'!AY14</f>
        <v>0</v>
      </c>
      <c r="L3" s="15">
        <f>'Détail par équipe'!BE14</f>
        <v>0</v>
      </c>
      <c r="M3" s="15">
        <f>'Détail par équipe'!BK14</f>
        <v>0</v>
      </c>
      <c r="N3" s="15">
        <f>'Détail par équipe'!BQ14</f>
        <v>0</v>
      </c>
      <c r="O3" s="16">
        <f>D3+E3+F3+G3+H3+I3+J3+K3+L3+M3+N3</f>
        <v>31</v>
      </c>
      <c r="P3" s="17">
        <f t="shared" si="0"/>
        <v>76.88</v>
      </c>
    </row>
    <row r="4" spans="1:16" ht="23.1" customHeight="1" x14ac:dyDescent="0.25">
      <c r="A4" s="11">
        <v>3</v>
      </c>
      <c r="B4" s="12">
        <v>2</v>
      </c>
      <c r="C4" s="13" t="str">
        <f>'Détail par équipe'!B70</f>
        <v>Scorpions BCV</v>
      </c>
      <c r="D4" s="14">
        <f>'Détail par équipe'!I82</f>
        <v>10</v>
      </c>
      <c r="E4" s="15">
        <f>'Détail par équipe'!O82</f>
        <v>4</v>
      </c>
      <c r="F4" s="15">
        <f>'Détail par équipe'!U82</f>
        <v>5</v>
      </c>
      <c r="G4" s="15">
        <f>'Détail par équipe'!AA82</f>
        <v>10</v>
      </c>
      <c r="H4" s="15">
        <f>'Détail par équipe'!AG82</f>
        <v>0</v>
      </c>
      <c r="I4" s="15">
        <f>'Détail par équipe'!AM82</f>
        <v>0</v>
      </c>
      <c r="J4" s="15">
        <f>'Détail par équipe'!AS82</f>
        <v>0</v>
      </c>
      <c r="K4" s="15">
        <f>'Détail par équipe'!AY82</f>
        <v>0</v>
      </c>
      <c r="L4" s="15">
        <f>'Détail par équipe'!BE82</f>
        <v>0</v>
      </c>
      <c r="M4" s="15">
        <f>'Détail par équipe'!BK82</f>
        <v>0</v>
      </c>
      <c r="N4" s="15">
        <f>'Détail par équipe'!BQ82</f>
        <v>0</v>
      </c>
      <c r="O4" s="16">
        <f>D4+E4+F4+G4+H4+I4+J4+K4+L4+M4+N4</f>
        <v>29</v>
      </c>
      <c r="P4" s="17">
        <f t="shared" si="0"/>
        <v>71.92</v>
      </c>
    </row>
    <row r="5" spans="1:16" ht="23.1" customHeight="1" x14ac:dyDescent="0.25">
      <c r="A5" s="11">
        <v>4</v>
      </c>
      <c r="B5" s="12">
        <v>7</v>
      </c>
      <c r="C5" s="13" t="str">
        <f>'Détail par équipe'!B96</f>
        <v>US Métro</v>
      </c>
      <c r="D5" s="14">
        <f>'Détail par équipe'!I108</f>
        <v>8</v>
      </c>
      <c r="E5" s="15">
        <f>'Détail par équipe'!O108</f>
        <v>6</v>
      </c>
      <c r="F5" s="15">
        <f>'Détail par équipe'!U108</f>
        <v>6</v>
      </c>
      <c r="G5" s="15">
        <f>'Détail par équipe'!AA108</f>
        <v>7</v>
      </c>
      <c r="H5" s="15">
        <f>'Détail par équipe'!AG108</f>
        <v>0</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27</v>
      </c>
      <c r="P5" s="17">
        <f t="shared" si="0"/>
        <v>66.959999999999994</v>
      </c>
    </row>
    <row r="6" spans="1:16" ht="23.1" customHeight="1" x14ac:dyDescent="0.25">
      <c r="A6" s="11">
        <v>5</v>
      </c>
      <c r="B6" s="12">
        <v>5</v>
      </c>
      <c r="C6" s="13" t="str">
        <f>'Détail par équipe'!B148</f>
        <v>Les Wizards 2</v>
      </c>
      <c r="D6" s="14">
        <f>'Détail par équipe'!I165</f>
        <v>8</v>
      </c>
      <c r="E6" s="15">
        <f>'Détail par équipe'!O165</f>
        <v>6</v>
      </c>
      <c r="F6" s="15">
        <f>'Détail par équipe'!U165</f>
        <v>6.5</v>
      </c>
      <c r="G6" s="15">
        <f>'Détail par équipe'!AA165</f>
        <v>2</v>
      </c>
      <c r="H6" s="15">
        <f>'Détail par équipe'!AG165</f>
        <v>0</v>
      </c>
      <c r="I6" s="15">
        <f>'Détail par équipe'!AM165</f>
        <v>0</v>
      </c>
      <c r="J6" s="15">
        <f>'Détail par équipe'!AS165</f>
        <v>0</v>
      </c>
      <c r="K6" s="15">
        <f>'Détail par équipe'!AY165</f>
        <v>0</v>
      </c>
      <c r="L6" s="15">
        <f>'Détail par équipe'!BE165</f>
        <v>0</v>
      </c>
      <c r="M6" s="15">
        <f>'Détail par équipe'!BK165</f>
        <v>0</v>
      </c>
      <c r="N6" s="15">
        <f>'Détail par équipe'!BQ165</f>
        <v>0</v>
      </c>
      <c r="O6" s="16">
        <f>D6+E6+F6+G6+H6+I6+J6+K6+L6+M6+N6</f>
        <v>22.5</v>
      </c>
      <c r="P6" s="17">
        <f t="shared" si="0"/>
        <v>55.8</v>
      </c>
    </row>
    <row r="7" spans="1:16" ht="23.1" customHeight="1" x14ac:dyDescent="0.25">
      <c r="A7" s="11">
        <v>6</v>
      </c>
      <c r="B7" s="12">
        <v>8</v>
      </c>
      <c r="C7" s="13" t="str">
        <f>'Détail par équipe'!B41</f>
        <v>Les Calmes</v>
      </c>
      <c r="D7" s="14">
        <f>'Détail par équipe'!I56</f>
        <v>9</v>
      </c>
      <c r="E7" s="15">
        <f>'Détail par équipe'!O56</f>
        <v>2</v>
      </c>
      <c r="F7" s="15">
        <f>'Détail par équipe'!U56</f>
        <v>0</v>
      </c>
      <c r="G7" s="15">
        <f>'Détail par équipe'!AA56</f>
        <v>8</v>
      </c>
      <c r="H7" s="15">
        <f>'Détail par équipe'!AG56</f>
        <v>0</v>
      </c>
      <c r="I7" s="15">
        <f>'Détail par équipe'!AM56</f>
        <v>0</v>
      </c>
      <c r="J7" s="15">
        <f>'Détail par équipe'!AS56</f>
        <v>0</v>
      </c>
      <c r="K7" s="15">
        <f>'Détail par équipe'!AY56</f>
        <v>0</v>
      </c>
      <c r="L7" s="15">
        <f>'Détail par équipe'!BE56</f>
        <v>0</v>
      </c>
      <c r="M7" s="15">
        <f>'Détail par équipe'!BK56</f>
        <v>0</v>
      </c>
      <c r="N7" s="15">
        <f>'Détail par équipe'!BQ56</f>
        <v>0</v>
      </c>
      <c r="O7" s="16">
        <f>D7+E7+F7+G7+H7+I7+J7+K7+L7+M7+N7</f>
        <v>19</v>
      </c>
      <c r="P7" s="17">
        <f t="shared" si="0"/>
        <v>47.12</v>
      </c>
    </row>
    <row r="8" spans="1:16" ht="23.1" customHeight="1" x14ac:dyDescent="0.25">
      <c r="A8" s="11">
        <v>7</v>
      </c>
      <c r="B8" s="12">
        <v>3</v>
      </c>
      <c r="C8" s="13" t="str">
        <f>'Détail par équipe'!B83</f>
        <v>Les Miclo</v>
      </c>
      <c r="D8" s="14">
        <f>'Détail par équipe'!I95</f>
        <v>2</v>
      </c>
      <c r="E8" s="15">
        <f>'Détail par équipe'!O95</f>
        <v>3</v>
      </c>
      <c r="F8" s="15">
        <f>'Détail par équipe'!U95</f>
        <v>5</v>
      </c>
      <c r="G8" s="15">
        <f>'Détail par équipe'!AA95</f>
        <v>8</v>
      </c>
      <c r="H8" s="15">
        <f>'Détail par équipe'!AG95</f>
        <v>0</v>
      </c>
      <c r="I8" s="15">
        <f>'Détail par équipe'!AM95</f>
        <v>0</v>
      </c>
      <c r="J8" s="15">
        <f>'Détail par équipe'!AS95</f>
        <v>0</v>
      </c>
      <c r="K8" s="15">
        <f>'Détail par équipe'!AY95</f>
        <v>0</v>
      </c>
      <c r="L8" s="15">
        <f>'Détail par équipe'!BE95</f>
        <v>0</v>
      </c>
      <c r="M8" s="15">
        <f>'Détail par équipe'!BK95</f>
        <v>0</v>
      </c>
      <c r="N8" s="15">
        <f>'Détail par équipe'!BQ95</f>
        <v>0</v>
      </c>
      <c r="O8" s="16">
        <f>D8+E8+F8+G8+H8+I8+J8+K8+L8+M8+N8</f>
        <v>18</v>
      </c>
      <c r="P8" s="17">
        <f t="shared" si="0"/>
        <v>44.64</v>
      </c>
    </row>
    <row r="9" spans="1:16" ht="23.1" customHeight="1" x14ac:dyDescent="0.25">
      <c r="A9" s="11">
        <v>8</v>
      </c>
      <c r="B9" s="12">
        <v>6</v>
      </c>
      <c r="C9" s="13" t="str">
        <f>'Détail par équipe'!B57</f>
        <v>BCF Girls</v>
      </c>
      <c r="D9" s="14">
        <f>'Détail par équipe'!I69</f>
        <v>0</v>
      </c>
      <c r="E9" s="15">
        <f>'Détail par équipe'!O69</f>
        <v>8</v>
      </c>
      <c r="F9" s="15">
        <f>'Détail par équipe'!U69</f>
        <v>3.5</v>
      </c>
      <c r="G9" s="15">
        <f>'Détail par équipe'!AA69</f>
        <v>3</v>
      </c>
      <c r="H9" s="15">
        <f>'Détail par équipe'!AG69</f>
        <v>0</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14.5</v>
      </c>
      <c r="P9" s="17">
        <f t="shared" si="0"/>
        <v>35.96</v>
      </c>
    </row>
    <row r="10" spans="1:16" ht="23.1" customHeight="1" x14ac:dyDescent="0.25">
      <c r="A10" s="11">
        <v>9</v>
      </c>
      <c r="B10" s="12">
        <v>10</v>
      </c>
      <c r="C10" s="13" t="str">
        <f>'Détail par équipe'!B135</f>
        <v>BCF Boys</v>
      </c>
      <c r="D10" s="14">
        <f>'Détail par équipe'!I147</f>
        <v>2</v>
      </c>
      <c r="E10" s="15">
        <f>'Détail par équipe'!O147</f>
        <v>2</v>
      </c>
      <c r="F10" s="15">
        <f>'Détail par équipe'!U147</f>
        <v>10</v>
      </c>
      <c r="G10" s="15">
        <f>'Détail par équipe'!AA147</f>
        <v>0</v>
      </c>
      <c r="H10" s="15">
        <f>'Détail par équipe'!AG147</f>
        <v>0</v>
      </c>
      <c r="I10" s="15">
        <f>'Détail par équipe'!AM147</f>
        <v>0</v>
      </c>
      <c r="J10" s="15">
        <f>'Détail par équipe'!AS147</f>
        <v>0</v>
      </c>
      <c r="K10" s="15">
        <f>'Détail par équipe'!AY147</f>
        <v>0</v>
      </c>
      <c r="L10" s="15">
        <f>'Détail par équipe'!BE147</f>
        <v>0</v>
      </c>
      <c r="M10" s="15">
        <f>'Détail par équipe'!BK147</f>
        <v>0</v>
      </c>
      <c r="N10" s="15">
        <f>'Détail par équipe'!BQ147</f>
        <v>0</v>
      </c>
      <c r="O10" s="16">
        <f>D10+E10+F10+G10+H10+I10+J10+K10+L10+M10+N10</f>
        <v>14</v>
      </c>
      <c r="P10" s="17">
        <f t="shared" si="0"/>
        <v>34.72</v>
      </c>
    </row>
    <row r="11" spans="1:16" ht="23.1" customHeight="1" x14ac:dyDescent="0.25">
      <c r="A11" s="11">
        <v>10</v>
      </c>
      <c r="B11" s="12">
        <v>11</v>
      </c>
      <c r="C11" s="13" t="str">
        <f>'Détail par équipe'!B15</f>
        <v>ABC Idf</v>
      </c>
      <c r="D11" s="14">
        <f>'Détail par équipe'!I27</f>
        <v>0</v>
      </c>
      <c r="E11" s="15">
        <f>'Détail par équipe'!O27</f>
        <v>6</v>
      </c>
      <c r="F11" s="15">
        <f>'Détail par équipe'!U27</f>
        <v>4</v>
      </c>
      <c r="G11" s="15">
        <f>'Détail par équipe'!AA27</f>
        <v>3.5</v>
      </c>
      <c r="H11" s="15">
        <f>'Détail par équipe'!AG27</f>
        <v>0</v>
      </c>
      <c r="I11" s="15">
        <f>'Détail par équipe'!AM27</f>
        <v>0</v>
      </c>
      <c r="J11" s="15">
        <f>'Détail par équipe'!AS27</f>
        <v>0</v>
      </c>
      <c r="K11" s="15">
        <f>'Détail par équipe'!AY27</f>
        <v>0</v>
      </c>
      <c r="L11" s="15">
        <f>'Détail par équipe'!BE27</f>
        <v>0</v>
      </c>
      <c r="M11" s="15">
        <f>'Détail par équipe'!BK27</f>
        <v>0</v>
      </c>
      <c r="N11" s="15">
        <f>'Détail par équipe'!BQ27</f>
        <v>0</v>
      </c>
      <c r="O11" s="16">
        <f>D11+E11+F11+G11+H11+I11+J11+K11+L11+M11+N11</f>
        <v>13.5</v>
      </c>
      <c r="P11" s="17">
        <f t="shared" si="0"/>
        <v>33.479999999999997</v>
      </c>
    </row>
    <row r="12" spans="1:16" ht="23.1" customHeight="1" x14ac:dyDescent="0.25">
      <c r="A12" s="11">
        <v>11</v>
      </c>
      <c r="B12" s="12">
        <v>11</v>
      </c>
      <c r="C12" s="13" t="str">
        <f>'Détail par équipe'!B122</f>
        <v>Les Wizards</v>
      </c>
      <c r="D12" s="14">
        <f>'Détail par équipe'!I134</f>
        <v>1</v>
      </c>
      <c r="E12" s="15">
        <f>'Détail par équipe'!O134</f>
        <v>4</v>
      </c>
      <c r="F12" s="15">
        <f>'Détail par équipe'!U134</f>
        <v>2</v>
      </c>
      <c r="G12" s="15">
        <f>'Détail par équipe'!AA134</f>
        <v>2</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9</v>
      </c>
      <c r="P12" s="17">
        <f t="shared" si="0"/>
        <v>22.32</v>
      </c>
    </row>
    <row r="13" spans="1:16" ht="23.1" customHeight="1" x14ac:dyDescent="0.25">
      <c r="A13" s="11">
        <v>12</v>
      </c>
      <c r="B13" s="12">
        <v>4</v>
      </c>
      <c r="C13" s="13" t="str">
        <f>'Détail par équipe'!B28</f>
        <v>Les Criquets</v>
      </c>
      <c r="D13" s="14">
        <f>'Détail par équipe'!I40</f>
        <v>1</v>
      </c>
      <c r="E13" s="15">
        <f>'Détail par équipe'!O40</f>
        <v>4</v>
      </c>
      <c r="F13" s="15">
        <f>'Détail par équipe'!U40</f>
        <v>0</v>
      </c>
      <c r="G13" s="15">
        <f>'Détail par équipe'!AA40</f>
        <v>4</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9</v>
      </c>
      <c r="P13" s="17">
        <f t="shared" si="0"/>
        <v>22.32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595.20000000000005</v>
      </c>
    </row>
    <row r="17" spans="1:16" ht="15" customHeight="1" x14ac:dyDescent="0.2">
      <c r="A17" s="19"/>
      <c r="B17" s="19"/>
      <c r="C17" s="19"/>
      <c r="D17" s="19"/>
      <c r="E17" s="19"/>
      <c r="F17" s="19"/>
      <c r="G17" s="19"/>
      <c r="H17" s="19"/>
      <c r="I17" s="19"/>
      <c r="J17" s="19"/>
      <c r="K17" s="19"/>
      <c r="L17" s="19"/>
      <c r="M17" s="19"/>
      <c r="N17" s="19"/>
      <c r="O17" s="20">
        <f>O16*2.48</f>
        <v>595.20000000000005</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446.40000000000003</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132" activePane="bottomRight"/>
      <selection activeCell="P86" sqref="P86"/>
      <selection pane="topRight" activeCell="BR1" sqref="BR1"/>
      <selection pane="bottomLeft" activeCell="B63" sqref="B63"/>
      <selection pane="bottomRight" activeCell="W91" sqref="W91"/>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45638</v>
      </c>
      <c r="E1" s="110"/>
      <c r="F1" s="110"/>
      <c r="G1" s="110"/>
      <c r="H1" s="110"/>
      <c r="I1" s="111"/>
      <c r="J1" s="109">
        <v>45645</v>
      </c>
      <c r="K1" s="110"/>
      <c r="L1" s="110"/>
      <c r="M1" s="110"/>
      <c r="N1" s="110"/>
      <c r="O1" s="111"/>
      <c r="P1" s="109">
        <v>45666</v>
      </c>
      <c r="Q1" s="110"/>
      <c r="R1" s="110"/>
      <c r="S1" s="110"/>
      <c r="T1" s="110"/>
      <c r="U1" s="111"/>
      <c r="V1" s="109">
        <v>45673</v>
      </c>
      <c r="W1" s="110"/>
      <c r="X1" s="110"/>
      <c r="Y1" s="110"/>
      <c r="Z1" s="110"/>
      <c r="AA1" s="111"/>
      <c r="AB1" s="109">
        <v>45680</v>
      </c>
      <c r="AC1" s="110"/>
      <c r="AD1" s="110"/>
      <c r="AE1" s="110"/>
      <c r="AF1" s="110"/>
      <c r="AG1" s="111"/>
      <c r="AH1" s="109">
        <v>45687</v>
      </c>
      <c r="AI1" s="110"/>
      <c r="AJ1" s="110"/>
      <c r="AK1" s="110"/>
      <c r="AL1" s="110"/>
      <c r="AM1" s="111"/>
      <c r="AN1" s="109">
        <v>45663</v>
      </c>
      <c r="AO1" s="110"/>
      <c r="AP1" s="110"/>
      <c r="AQ1" s="110"/>
      <c r="AR1" s="110"/>
      <c r="AS1" s="111"/>
      <c r="AT1" s="109">
        <v>45670</v>
      </c>
      <c r="AU1" s="110"/>
      <c r="AV1" s="110"/>
      <c r="AW1" s="110"/>
      <c r="AX1" s="110"/>
      <c r="AY1" s="111"/>
      <c r="AZ1" s="109">
        <v>45722</v>
      </c>
      <c r="BA1" s="110"/>
      <c r="BB1" s="110"/>
      <c r="BC1" s="110"/>
      <c r="BD1" s="110"/>
      <c r="BE1" s="111"/>
      <c r="BF1" s="109">
        <v>45729</v>
      </c>
      <c r="BG1" s="110"/>
      <c r="BH1" s="110"/>
      <c r="BI1" s="110"/>
      <c r="BJ1" s="110"/>
      <c r="BK1" s="111"/>
      <c r="BL1" s="109">
        <v>45736</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v>34</v>
      </c>
      <c r="W3" s="40">
        <v>145</v>
      </c>
      <c r="X3" s="40">
        <v>171</v>
      </c>
      <c r="Y3" s="40">
        <v>190</v>
      </c>
      <c r="Z3" s="40">
        <v>161</v>
      </c>
      <c r="AA3" s="38">
        <f t="shared" ref="AA3:AA9" si="3">SUM(W3:Z3)</f>
        <v>667</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8</v>
      </c>
      <c r="CD3" s="17">
        <f t="shared" ref="CD3:CD8" si="23">I3+O3+U3+AA3+AG3+AM3+AS3+AY3+BE3+BK3+BQ3</f>
        <v>1371</v>
      </c>
      <c r="CE3" s="17">
        <f t="shared" ref="CE3:CE8" si="24">CD3/CC3</f>
        <v>171.375</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v>39</v>
      </c>
      <c r="Q4" s="40">
        <v>179</v>
      </c>
      <c r="R4" s="40">
        <v>141</v>
      </c>
      <c r="S4" s="40">
        <v>203</v>
      </c>
      <c r="T4" s="40">
        <v>196</v>
      </c>
      <c r="U4" s="38">
        <f t="shared" si="2"/>
        <v>719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1381</v>
      </c>
      <c r="CE4" s="17">
        <f t="shared" si="24"/>
        <v>172.625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824</v>
      </c>
      <c r="CE5" s="19">
        <f t="shared" si="24"/>
        <v>206</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v>25</v>
      </c>
      <c r="Q6" s="40">
        <v>192</v>
      </c>
      <c r="R6" s="40">
        <v>175</v>
      </c>
      <c r="S6" s="40">
        <v>171</v>
      </c>
      <c r="T6" s="40">
        <v>184</v>
      </c>
      <c r="U6" s="38">
        <f t="shared" si="2"/>
        <v>722</v>
      </c>
      <c r="V6" s="39">
        <v>36</v>
      </c>
      <c r="W6" s="40">
        <v>144</v>
      </c>
      <c r="X6" s="40">
        <v>223</v>
      </c>
      <c r="Y6" s="40">
        <v>165</v>
      </c>
      <c r="Z6" s="40">
        <v>234</v>
      </c>
      <c r="AA6" s="38">
        <f t="shared" si="3"/>
        <v>766</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4</v>
      </c>
      <c r="BT6" s="17">
        <f t="shared" si="13"/>
        <v>4</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12</v>
      </c>
      <c r="CD6" s="17">
        <f t="shared" si="23"/>
        <v>2298</v>
      </c>
      <c r="CE6" s="19">
        <f t="shared" si="24"/>
        <v>191.5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371</v>
      </c>
      <c r="R10" s="37">
        <f>SUM(R3:R9)</f>
        <v>316</v>
      </c>
      <c r="S10" s="37">
        <f>SUM(S3:S9)</f>
        <v>374</v>
      </c>
      <c r="T10" s="37">
        <f>SUM(T3:T9)</f>
        <v>380</v>
      </c>
      <c r="U10" s="38">
        <f>SUM(U3:U9)</f>
        <v>1441</v>
      </c>
      <c r="V10" s="39"/>
      <c r="W10" s="37">
        <f>SUM(W3:W9)</f>
        <v>289</v>
      </c>
      <c r="X10" s="37">
        <f>SUM(X3:X9)</f>
        <v>394</v>
      </c>
      <c r="Y10" s="37">
        <f>SUM(Y3:Y9)</f>
        <v>355</v>
      </c>
      <c r="Z10" s="37">
        <f>SUM(Z3:Z9)</f>
        <v>395</v>
      </c>
      <c r="AA10" s="38">
        <f>SUM(AA3:AA9)</f>
        <v>1433</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5874</v>
      </c>
      <c r="CE10" s="17">
        <f>CD10/CC10</f>
        <v>367.125</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64</v>
      </c>
      <c r="Q11" s="37">
        <f>Q10+$P$11-Q9</f>
        <v>435</v>
      </c>
      <c r="R11" s="37">
        <f>R10+$P$11-R9</f>
        <v>380</v>
      </c>
      <c r="S11" s="37">
        <f>S10+$P$11-S9</f>
        <v>438</v>
      </c>
      <c r="T11" s="37">
        <f>T10+$P$11-T9</f>
        <v>444</v>
      </c>
      <c r="U11" s="38">
        <f>SUM(Q11:T11)</f>
        <v>1697</v>
      </c>
      <c r="V11" s="36">
        <f>SUM(V3:V8)</f>
        <v>70</v>
      </c>
      <c r="W11" s="37">
        <f>W10+$V$11-W9</f>
        <v>359</v>
      </c>
      <c r="X11" s="37">
        <f>X10+$V$11-X9</f>
        <v>464</v>
      </c>
      <c r="Y11" s="37">
        <f>Y10+$V$11-Y9</f>
        <v>425</v>
      </c>
      <c r="Z11" s="37">
        <f>Z10+$V$11-Z9</f>
        <v>465</v>
      </c>
      <c r="AA11" s="38">
        <f>SUM(W11:Z11)</f>
        <v>1713</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6898</v>
      </c>
      <c r="CE11" s="17">
        <f>CD11/CC11</f>
        <v>431.125</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1</v>
      </c>
      <c r="Y12" s="37">
        <f t="shared" si="28"/>
        <v>1</v>
      </c>
      <c r="Z12" s="37">
        <f t="shared" si="28"/>
        <v>1</v>
      </c>
      <c r="AA12" s="38">
        <f t="shared" si="28"/>
        <v>1</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1</v>
      </c>
      <c r="R13" s="37">
        <f t="shared" si="27"/>
        <v>0</v>
      </c>
      <c r="S13" s="37">
        <f t="shared" si="27"/>
        <v>1</v>
      </c>
      <c r="T13" s="37">
        <f t="shared" si="27"/>
        <v>1</v>
      </c>
      <c r="U13" s="38">
        <f t="shared" si="27"/>
        <v>1</v>
      </c>
      <c r="V13" s="39"/>
      <c r="W13" s="37">
        <f t="shared" si="28"/>
        <v>0</v>
      </c>
      <c r="X13" s="37">
        <f t="shared" si="28"/>
        <v>1</v>
      </c>
      <c r="Y13" s="37">
        <f t="shared" si="28"/>
        <v>1</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8</v>
      </c>
      <c r="V14" s="56"/>
      <c r="W14" s="57"/>
      <c r="X14" s="57"/>
      <c r="Y14" s="57"/>
      <c r="Z14" s="57"/>
      <c r="AA14" s="58">
        <f>SUM(W12+X12+Y12+Z12+AA12+W13+X13+Y13+Z13+AA13)</f>
        <v>6</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6">SUM(E16:H16)</f>
        <v>0</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0</v>
      </c>
      <c r="CD16" s="17">
        <f t="shared" ref="CD16:CD21" si="59">I16+O16+U16+AA16+AG16+AM16+AS16+AY16+BE16+BK16+BQ16</f>
        <v>0</v>
      </c>
      <c r="CE16" s="17" t="e">
        <f t="shared" ref="CE16:CE21" si="60">CD16/CC16</f>
        <v>#DIV/0!</v>
      </c>
    </row>
    <row r="17" spans="1:83" ht="15.75" customHeight="1" x14ac:dyDescent="0.25">
      <c r="A17" s="33"/>
      <c r="B17" s="34" t="s">
        <v>56</v>
      </c>
      <c r="C17" s="35" t="s">
        <v>57</v>
      </c>
      <c r="D17" s="36"/>
      <c r="E17" s="37"/>
      <c r="F17" s="37"/>
      <c r="G17" s="37"/>
      <c r="H17" s="37"/>
      <c r="I17" s="38">
        <f t="shared" si="36"/>
        <v>0</v>
      </c>
      <c r="J17" s="39">
        <v>24</v>
      </c>
      <c r="K17" s="40">
        <v>160</v>
      </c>
      <c r="L17" s="40">
        <v>173</v>
      </c>
      <c r="M17" s="40">
        <v>187</v>
      </c>
      <c r="N17" s="40">
        <v>214</v>
      </c>
      <c r="O17" s="38">
        <f t="shared" si="37"/>
        <v>734</v>
      </c>
      <c r="P17" s="39">
        <v>24</v>
      </c>
      <c r="Q17" s="40">
        <v>193</v>
      </c>
      <c r="R17" s="40">
        <v>201</v>
      </c>
      <c r="S17" s="40">
        <v>194</v>
      </c>
      <c r="T17" s="40">
        <v>213</v>
      </c>
      <c r="U17" s="38">
        <f t="shared" si="38"/>
        <v>801</v>
      </c>
      <c r="V17" s="39">
        <v>23</v>
      </c>
      <c r="W17" s="40">
        <v>180</v>
      </c>
      <c r="X17" s="40">
        <v>178</v>
      </c>
      <c r="Y17" s="40">
        <v>158</v>
      </c>
      <c r="Z17" s="40">
        <v>209</v>
      </c>
      <c r="AA17" s="38">
        <f t="shared" si="39"/>
        <v>725</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2260</v>
      </c>
      <c r="CE17" s="17">
        <f t="shared" si="60"/>
        <v>188.33333333333334</v>
      </c>
    </row>
    <row r="18" spans="1:83" ht="15.75" customHeight="1" x14ac:dyDescent="0.25">
      <c r="A18" s="33"/>
      <c r="B18" s="42" t="s">
        <v>103</v>
      </c>
      <c r="C18" s="43" t="s">
        <v>104</v>
      </c>
      <c r="D18" s="39">
        <v>30</v>
      </c>
      <c r="E18" s="40">
        <v>173</v>
      </c>
      <c r="F18" s="40">
        <v>192</v>
      </c>
      <c r="G18" s="40">
        <v>182</v>
      </c>
      <c r="H18" s="40">
        <v>142</v>
      </c>
      <c r="I18" s="38">
        <f t="shared" si="36"/>
        <v>689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689</v>
      </c>
      <c r="CE18" s="19">
        <f t="shared" si="60"/>
        <v>172.25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119</v>
      </c>
      <c r="C20" s="43" t="s">
        <v>120</v>
      </c>
      <c r="D20" s="39">
        <v>25</v>
      </c>
      <c r="E20" s="40">
        <v>165</v>
      </c>
      <c r="F20" s="40">
        <v>167</v>
      </c>
      <c r="G20" s="40">
        <v>170</v>
      </c>
      <c r="H20" s="40">
        <v>156</v>
      </c>
      <c r="I20" s="38">
        <f t="shared" si="36"/>
        <v>658</v>
      </c>
      <c r="J20" s="39">
        <v>39</v>
      </c>
      <c r="K20" s="40">
        <v>196</v>
      </c>
      <c r="L20" s="40">
        <v>182</v>
      </c>
      <c r="M20" s="40">
        <v>159</v>
      </c>
      <c r="N20" s="40">
        <v>138</v>
      </c>
      <c r="O20" s="38">
        <f t="shared" si="37"/>
        <v>675</v>
      </c>
      <c r="P20" s="39">
        <v>37</v>
      </c>
      <c r="Q20" s="40">
        <v>160</v>
      </c>
      <c r="R20" s="40">
        <v>183</v>
      </c>
      <c r="S20" s="40">
        <v>155</v>
      </c>
      <c r="T20" s="40">
        <v>177</v>
      </c>
      <c r="U20" s="38">
        <f t="shared" si="38"/>
        <v>675</v>
      </c>
      <c r="V20" s="39">
        <v>37</v>
      </c>
      <c r="W20" s="40">
        <v>167</v>
      </c>
      <c r="X20" s="40">
        <v>166</v>
      </c>
      <c r="Y20" s="40">
        <v>173</v>
      </c>
      <c r="Z20" s="40">
        <v>215</v>
      </c>
      <c r="AA20" s="38">
        <f t="shared" si="39"/>
        <v>721</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4</v>
      </c>
      <c r="BU20" s="17">
        <f t="shared" si="50"/>
        <v>4</v>
      </c>
      <c r="BV20" s="17">
        <f t="shared" si="51"/>
        <v>0</v>
      </c>
      <c r="BW20" s="17">
        <f t="shared" si="52"/>
        <v>0</v>
      </c>
      <c r="BX20" s="17">
        <f t="shared" si="53"/>
        <v>0</v>
      </c>
      <c r="BY20" s="17">
        <f t="shared" si="54"/>
        <v>0</v>
      </c>
      <c r="BZ20" s="17">
        <f t="shared" si="55"/>
        <v>0</v>
      </c>
      <c r="CA20" s="17">
        <f t="shared" si="56"/>
        <v>0</v>
      </c>
      <c r="CB20" s="17">
        <f t="shared" si="57"/>
        <v>0</v>
      </c>
      <c r="CC20" s="17">
        <f t="shared" si="58"/>
        <v>16</v>
      </c>
      <c r="CD20" s="17">
        <f t="shared" si="59"/>
        <v>2729</v>
      </c>
      <c r="CE20" s="19">
        <f t="shared" si="60"/>
        <v>170.5625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353</v>
      </c>
      <c r="R23" s="37">
        <f>SUM(R16:R22)</f>
        <v>384</v>
      </c>
      <c r="S23" s="37">
        <f>SUM(S16:S22)</f>
        <v>349</v>
      </c>
      <c r="T23" s="37">
        <f>SUM(T16:T22)</f>
        <v>390</v>
      </c>
      <c r="U23" s="38">
        <f>SUM(U16:U22)</f>
        <v>1476</v>
      </c>
      <c r="V23" s="39"/>
      <c r="W23" s="37">
        <f>SUM(W16:W22)</f>
        <v>347</v>
      </c>
      <c r="X23" s="37">
        <f>SUM(X16:X22)</f>
        <v>344</v>
      </c>
      <c r="Y23" s="37">
        <f>SUM(Y16:Y22)</f>
        <v>331</v>
      </c>
      <c r="Z23" s="37">
        <f>SUM(Z16:Z22)</f>
        <v>424</v>
      </c>
      <c r="AA23" s="38">
        <f>SUM(AA16:AA22)</f>
        <v>1446</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5678</v>
      </c>
      <c r="CE23" s="17">
        <f>CD23/CC23</f>
        <v>354.875</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61</v>
      </c>
      <c r="Q24" s="37">
        <f>Q23+$P$24-Q22</f>
        <v>414</v>
      </c>
      <c r="R24" s="37">
        <f>R23+$P$24-R22</f>
        <v>445</v>
      </c>
      <c r="S24" s="37">
        <f>S23+$P$24-S22</f>
        <v>410</v>
      </c>
      <c r="T24" s="37">
        <f>T23+$P$24-T22</f>
        <v>451</v>
      </c>
      <c r="U24" s="38">
        <f>SUM(Q24:T24)</f>
        <v>1720</v>
      </c>
      <c r="V24" s="36">
        <f>SUM(V16:V21)</f>
        <v>60</v>
      </c>
      <c r="W24" s="37">
        <f>W23+$V$24-W22</f>
        <v>407</v>
      </c>
      <c r="X24" s="37">
        <f>X23+$V$24-X22</f>
        <v>404</v>
      </c>
      <c r="Y24" s="37">
        <f>Y23+$V$24-Y22</f>
        <v>391</v>
      </c>
      <c r="Z24" s="37">
        <f>Z23+$V$24-Z22</f>
        <v>484</v>
      </c>
      <c r="AA24" s="38">
        <f>SUM(W24:Z24)</f>
        <v>1686</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6634</v>
      </c>
      <c r="CE24" s="17">
        <f>CD24/CC24</f>
        <v>414.625</v>
      </c>
    </row>
    <row r="25" spans="1:83" ht="15.75" customHeight="1" x14ac:dyDescent="0.25">
      <c r="A25" s="33"/>
      <c r="B25" s="34" t="s">
        <v>34</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1</v>
      </c>
      <c r="R25" s="37">
        <f t="shared" si="63"/>
        <v>0</v>
      </c>
      <c r="S25" s="37">
        <f t="shared" si="63"/>
        <v>0</v>
      </c>
      <c r="T25" s="37">
        <f t="shared" si="63"/>
        <v>1</v>
      </c>
      <c r="U25" s="38">
        <f t="shared" si="63"/>
        <v>0</v>
      </c>
      <c r="V25" s="39"/>
      <c r="W25" s="37">
        <f t="shared" ref="W25:AA26" si="64">IF($V$24&gt;0,IF(W23=W117,0.5,IF(W23&gt;W117,1,0)),0)</f>
        <v>0.5</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0</v>
      </c>
      <c r="G26" s="37">
        <f t="shared" si="61"/>
        <v>0</v>
      </c>
      <c r="H26" s="37">
        <f t="shared" si="61"/>
        <v>0</v>
      </c>
      <c r="I26" s="38">
        <f t="shared" si="61"/>
        <v>0</v>
      </c>
      <c r="J26" s="39"/>
      <c r="K26" s="37">
        <f t="shared" si="62"/>
        <v>1</v>
      </c>
      <c r="L26" s="37">
        <f t="shared" si="62"/>
        <v>0</v>
      </c>
      <c r="M26" s="37">
        <f t="shared" si="62"/>
        <v>1</v>
      </c>
      <c r="N26" s="37">
        <f t="shared" si="62"/>
        <v>1</v>
      </c>
      <c r="O26" s="38">
        <f t="shared" si="62"/>
        <v>1</v>
      </c>
      <c r="P26" s="39"/>
      <c r="Q26" s="37">
        <f t="shared" si="63"/>
        <v>1</v>
      </c>
      <c r="R26" s="37">
        <f t="shared" si="63"/>
        <v>0</v>
      </c>
      <c r="S26" s="37">
        <f t="shared" si="63"/>
        <v>0</v>
      </c>
      <c r="T26" s="37">
        <f t="shared" si="63"/>
        <v>1</v>
      </c>
      <c r="U26" s="38">
        <f t="shared" si="63"/>
        <v>0</v>
      </c>
      <c r="V26" s="39"/>
      <c r="W26" s="37">
        <f t="shared" si="64"/>
        <v>1</v>
      </c>
      <c r="X26" s="37">
        <f t="shared" si="64"/>
        <v>0</v>
      </c>
      <c r="Y26" s="37">
        <f t="shared" si="64"/>
        <v>0</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4</v>
      </c>
      <c r="V27" s="56"/>
      <c r="W27" s="57"/>
      <c r="X27" s="57"/>
      <c r="Y27" s="57"/>
      <c r="Z27" s="57"/>
      <c r="AA27" s="58">
        <f>SUM(W25+X25+Y25+Z25+AA25+W26+X26+Y26+Z26+AA26)</f>
        <v>3.5</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2">SUM(E29:H29)</f>
        <v>663</v>
      </c>
      <c r="J29" s="39"/>
      <c r="K29" s="40"/>
      <c r="L29" s="40"/>
      <c r="M29" s="40"/>
      <c r="N29" s="40"/>
      <c r="O29" s="38">
        <f t="shared" ref="O29:O35" si="73">SUM(K29:N29)</f>
        <v>0</v>
      </c>
      <c r="P29" s="39">
        <v>53</v>
      </c>
      <c r="Q29" s="40">
        <v>166</v>
      </c>
      <c r="R29" s="40">
        <v>170</v>
      </c>
      <c r="S29" s="40">
        <v>178</v>
      </c>
      <c r="T29" s="40">
        <v>148</v>
      </c>
      <c r="U29" s="38">
        <f t="shared" ref="U29:U35" si="74">SUM(Q29:T29)</f>
        <v>662</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1325</v>
      </c>
      <c r="CE29" s="17">
        <f t="shared" ref="CE29:CE34" si="96">CD29/CC29</f>
        <v>165.625</v>
      </c>
    </row>
    <row r="30" spans="1:83" ht="15.75" customHeight="1" x14ac:dyDescent="0.25">
      <c r="A30" s="33"/>
      <c r="B30" s="34" t="s">
        <v>41</v>
      </c>
      <c r="C30" s="35" t="s">
        <v>42</v>
      </c>
      <c r="D30" s="36">
        <v>50</v>
      </c>
      <c r="E30" s="37">
        <v>159</v>
      </c>
      <c r="F30" s="37">
        <v>189</v>
      </c>
      <c r="G30" s="37">
        <v>155</v>
      </c>
      <c r="H30" s="37">
        <v>156</v>
      </c>
      <c r="I30" s="38">
        <f t="shared" si="72"/>
        <v>659</v>
      </c>
      <c r="J30" s="39">
        <v>49</v>
      </c>
      <c r="K30" s="40">
        <v>175</v>
      </c>
      <c r="L30" s="40">
        <v>177</v>
      </c>
      <c r="M30" s="40">
        <v>151</v>
      </c>
      <c r="N30" s="40">
        <v>145</v>
      </c>
      <c r="O30" s="38">
        <f t="shared" si="73"/>
        <v>648</v>
      </c>
      <c r="P30" s="39">
        <v>48</v>
      </c>
      <c r="Q30" s="40">
        <v>164</v>
      </c>
      <c r="R30" s="40">
        <v>157</v>
      </c>
      <c r="S30" s="40">
        <v>133</v>
      </c>
      <c r="T30" s="40">
        <v>124</v>
      </c>
      <c r="U30" s="38">
        <f t="shared" si="74"/>
        <v>578</v>
      </c>
      <c r="V30" s="39">
        <v>49</v>
      </c>
      <c r="W30" s="40">
        <v>169</v>
      </c>
      <c r="X30" s="40">
        <v>165</v>
      </c>
      <c r="Y30" s="40">
        <v>134</v>
      </c>
      <c r="Z30" s="40">
        <v>179</v>
      </c>
      <c r="AA30" s="38">
        <f t="shared" si="75"/>
        <v>647</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0</v>
      </c>
      <c r="BY30" s="17">
        <f t="shared" si="90"/>
        <v>0</v>
      </c>
      <c r="BZ30" s="17">
        <f t="shared" si="91"/>
        <v>0</v>
      </c>
      <c r="CA30" s="17">
        <f t="shared" si="92"/>
        <v>0</v>
      </c>
      <c r="CB30" s="17">
        <f t="shared" si="93"/>
        <v>0</v>
      </c>
      <c r="CC30" s="17">
        <f t="shared" si="94"/>
        <v>16</v>
      </c>
      <c r="CD30" s="17">
        <f t="shared" si="95"/>
        <v>2532</v>
      </c>
      <c r="CE30" s="17">
        <f t="shared" si="96"/>
        <v>158.25</v>
      </c>
    </row>
    <row r="31" spans="1:83" ht="15.75" customHeight="1" x14ac:dyDescent="0.25">
      <c r="A31" s="33"/>
      <c r="B31" s="42" t="s">
        <v>114</v>
      </c>
      <c r="C31" s="43" t="s">
        <v>115</v>
      </c>
      <c r="D31" s="39"/>
      <c r="E31" s="40"/>
      <c r="F31" s="40"/>
      <c r="G31" s="40"/>
      <c r="H31" s="40"/>
      <c r="I31" s="38">
        <f t="shared" si="72"/>
        <v>0</v>
      </c>
      <c r="J31" s="39">
        <v>53</v>
      </c>
      <c r="K31" s="40">
        <v>157</v>
      </c>
      <c r="L31" s="40">
        <v>124</v>
      </c>
      <c r="M31" s="40">
        <v>124</v>
      </c>
      <c r="N31" s="40">
        <v>114</v>
      </c>
      <c r="O31" s="38">
        <f t="shared" si="73"/>
        <v>519</v>
      </c>
      <c r="P31" s="39"/>
      <c r="Q31" s="40"/>
      <c r="R31" s="40"/>
      <c r="S31" s="40"/>
      <c r="T31" s="40"/>
      <c r="U31" s="38">
        <f t="shared" si="74"/>
        <v>0</v>
      </c>
      <c r="V31" s="39">
        <v>54</v>
      </c>
      <c r="W31" s="40">
        <v>166</v>
      </c>
      <c r="X31" s="40">
        <v>158</v>
      </c>
      <c r="Y31" s="40">
        <v>135</v>
      </c>
      <c r="Z31" s="40">
        <v>206</v>
      </c>
      <c r="AA31" s="38">
        <f t="shared" si="75"/>
        <v>665</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1184</v>
      </c>
      <c r="CE31" s="19">
        <f t="shared" si="96"/>
        <v>148</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330</v>
      </c>
      <c r="R36" s="37">
        <f>SUM(R29:R35)</f>
        <v>327</v>
      </c>
      <c r="S36" s="37">
        <f>SUM(S29:S35)</f>
        <v>311</v>
      </c>
      <c r="T36" s="37">
        <f>SUM(T29:T35)</f>
        <v>272</v>
      </c>
      <c r="U36" s="38">
        <f>SUM(U29:U35)</f>
        <v>1240</v>
      </c>
      <c r="V36" s="39"/>
      <c r="W36" s="37">
        <f>SUM(W29:W35)</f>
        <v>335</v>
      </c>
      <c r="X36" s="37">
        <f>SUM(X29:X35)</f>
        <v>323</v>
      </c>
      <c r="Y36" s="37">
        <f>SUM(Y29:Y35)</f>
        <v>269</v>
      </c>
      <c r="Z36" s="37">
        <f>SUM(Z29:Z35)</f>
        <v>385</v>
      </c>
      <c r="AA36" s="38">
        <f>SUM(AA29:AA35)</f>
        <v>1312</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5041</v>
      </c>
      <c r="CE36" s="17">
        <f>CD36/CC36</f>
        <v>315.0625</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101</v>
      </c>
      <c r="Q37" s="37">
        <f>Q36+$P$37-Q35</f>
        <v>431</v>
      </c>
      <c r="R37" s="37">
        <f>R36+$P$37-R35</f>
        <v>428</v>
      </c>
      <c r="S37" s="37">
        <f>S36+$P$37-S35</f>
        <v>412</v>
      </c>
      <c r="T37" s="37">
        <f>T36+$P$37-T35</f>
        <v>373</v>
      </c>
      <c r="U37" s="38">
        <f>Q37+R37+S37+T37</f>
        <v>1644</v>
      </c>
      <c r="V37" s="36">
        <f>SUM(V29:V34)</f>
        <v>103</v>
      </c>
      <c r="W37" s="37">
        <f>W36+$V$37-W35</f>
        <v>438</v>
      </c>
      <c r="X37" s="37">
        <f>X36+$V$37-X35</f>
        <v>426</v>
      </c>
      <c r="Y37" s="37">
        <f>Y36+$V$37-Y35</f>
        <v>372</v>
      </c>
      <c r="Z37" s="37">
        <f>Z36+$V$37-Z35</f>
        <v>488</v>
      </c>
      <c r="AA37" s="38">
        <f>W37+X37+Y37+Z37</f>
        <v>1724</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6689</v>
      </c>
      <c r="CE37" s="17">
        <f>CD37/CC37</f>
        <v>418.0625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1</v>
      </c>
      <c r="L39" s="37">
        <f t="shared" si="98"/>
        <v>1</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1</v>
      </c>
      <c r="X39" s="37">
        <f t="shared" si="100"/>
        <v>0</v>
      </c>
      <c r="Y39" s="37">
        <f t="shared" si="100"/>
        <v>0</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8">SUM(E42:H42)</f>
        <v>711</v>
      </c>
      <c r="J42" s="39"/>
      <c r="K42" s="40"/>
      <c r="L42" s="40"/>
      <c r="M42" s="40"/>
      <c r="N42" s="40"/>
      <c r="O42" s="38">
        <f t="shared" ref="O42:O51" si="109">SUM(K42:N42)</f>
        <v>0</v>
      </c>
      <c r="P42" s="39">
        <v>55</v>
      </c>
      <c r="Q42" s="40">
        <v>166</v>
      </c>
      <c r="R42" s="40">
        <v>134</v>
      </c>
      <c r="S42" s="40">
        <v>142</v>
      </c>
      <c r="T42" s="40">
        <v>144</v>
      </c>
      <c r="U42" s="38">
        <f t="shared" ref="U42:U51" si="110">SUM(Q42:T42)</f>
        <v>586</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1297</v>
      </c>
      <c r="CE42" s="17">
        <f t="shared" ref="CE42:CE50" si="132">CD42/CC42</f>
        <v>162.125</v>
      </c>
    </row>
    <row r="43" spans="1:83" ht="15.75" customHeight="1" x14ac:dyDescent="0.25">
      <c r="A43" s="33"/>
      <c r="B43" s="102" t="s">
        <v>64</v>
      </c>
      <c r="C43" s="103" t="s">
        <v>65</v>
      </c>
      <c r="D43" s="36">
        <v>35</v>
      </c>
      <c r="E43" s="37">
        <v>175</v>
      </c>
      <c r="F43" s="37">
        <v>196</v>
      </c>
      <c r="G43" s="37">
        <v>174</v>
      </c>
      <c r="H43" s="37">
        <v>180</v>
      </c>
      <c r="I43" s="38">
        <f t="shared" si="108"/>
        <v>725</v>
      </c>
      <c r="J43" s="39">
        <v>34</v>
      </c>
      <c r="K43" s="40">
        <v>158</v>
      </c>
      <c r="L43" s="40">
        <v>197</v>
      </c>
      <c r="M43" s="40">
        <v>151</v>
      </c>
      <c r="N43" s="40">
        <v>155</v>
      </c>
      <c r="O43" s="38">
        <f t="shared" si="109"/>
        <v>661</v>
      </c>
      <c r="P43" s="39">
        <v>34</v>
      </c>
      <c r="Q43" s="40">
        <v>125</v>
      </c>
      <c r="R43" s="40">
        <v>153</v>
      </c>
      <c r="S43" s="40">
        <v>153</v>
      </c>
      <c r="T43" s="40">
        <v>170</v>
      </c>
      <c r="U43" s="38">
        <f t="shared" si="110"/>
        <v>601</v>
      </c>
      <c r="V43" s="39">
        <v>35</v>
      </c>
      <c r="W43" s="40">
        <v>161</v>
      </c>
      <c r="X43" s="40">
        <v>168</v>
      </c>
      <c r="Y43" s="40">
        <v>184</v>
      </c>
      <c r="Z43" s="40">
        <v>140</v>
      </c>
      <c r="AA43" s="38">
        <f t="shared" si="111"/>
        <v>653</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2640</v>
      </c>
      <c r="CE43" s="17">
        <f t="shared" si="132"/>
        <v>165</v>
      </c>
    </row>
    <row r="44" spans="1:83" ht="15.75" customHeight="1" x14ac:dyDescent="0.25">
      <c r="A44" s="33"/>
      <c r="B44" s="42" t="s">
        <v>99</v>
      </c>
      <c r="C44" s="43" t="s">
        <v>100</v>
      </c>
      <c r="D44" s="39"/>
      <c r="E44" s="40"/>
      <c r="F44" s="40"/>
      <c r="G44" s="40"/>
      <c r="H44" s="40"/>
      <c r="I44" s="38">
        <f t="shared" si="108"/>
        <v>0</v>
      </c>
      <c r="J44" s="39">
        <v>25</v>
      </c>
      <c r="K44" s="40">
        <v>195</v>
      </c>
      <c r="L44" s="40">
        <v>139</v>
      </c>
      <c r="M44" s="40">
        <v>201</v>
      </c>
      <c r="N44" s="40">
        <v>154</v>
      </c>
      <c r="O44" s="38">
        <f t="shared" si="109"/>
        <v>689</v>
      </c>
      <c r="P44" s="39"/>
      <c r="Q44" s="40"/>
      <c r="R44" s="40"/>
      <c r="S44" s="40"/>
      <c r="T44" s="40"/>
      <c r="U44" s="38">
        <f t="shared" si="110"/>
        <v>0</v>
      </c>
      <c r="V44" s="39">
        <v>26</v>
      </c>
      <c r="W44" s="40">
        <v>182</v>
      </c>
      <c r="X44" s="40">
        <v>223</v>
      </c>
      <c r="Y44" s="40">
        <v>170</v>
      </c>
      <c r="Z44" s="40">
        <v>222</v>
      </c>
      <c r="AA44" s="38">
        <f t="shared" si="111"/>
        <v>797</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1486</v>
      </c>
      <c r="CE44" s="19">
        <f t="shared" si="132"/>
        <v>185.75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299</v>
      </c>
      <c r="R52" s="37">
        <f>SUM(R42:R51)</f>
        <v>295</v>
      </c>
      <c r="S52" s="37">
        <f>SUM(S42:S51)</f>
        <v>303</v>
      </c>
      <c r="T52" s="37">
        <f>SUM(T42:T51)</f>
        <v>322</v>
      </c>
      <c r="U52" s="38">
        <f>SUM(U42:U51)</f>
        <v>1219</v>
      </c>
      <c r="V52" s="39"/>
      <c r="W52" s="37">
        <f>SUM(W42:W51)</f>
        <v>343</v>
      </c>
      <c r="X52" s="37">
        <f>SUM(X42:X51)</f>
        <v>391</v>
      </c>
      <c r="Y52" s="37">
        <f>SUM(Y42:Y51)</f>
        <v>354</v>
      </c>
      <c r="Z52" s="37">
        <f>SUM(Z42:Z51)</f>
        <v>362</v>
      </c>
      <c r="AA52" s="38">
        <f>SUM(AA42:AA51)</f>
        <v>1450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5487</v>
      </c>
      <c r="CE52" s="17">
        <f>CD52/CC52</f>
        <v>342.9375</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89</v>
      </c>
      <c r="Q53" s="37">
        <f>Q52+$P$53-Q51</f>
        <v>380</v>
      </c>
      <c r="R53" s="37">
        <f>R52+$P$53-R51</f>
        <v>376</v>
      </c>
      <c r="S53" s="37">
        <f>S52+$P$53-S51</f>
        <v>384</v>
      </c>
      <c r="T53" s="37">
        <f>T52+$P$53-T51</f>
        <v>403</v>
      </c>
      <c r="U53" s="38">
        <f>Q53+R53+S53+T53</f>
        <v>1543</v>
      </c>
      <c r="V53" s="36">
        <f>SUM(V42:V50)</f>
        <v>61</v>
      </c>
      <c r="W53" s="37">
        <f>W52+$V$53-W51</f>
        <v>404</v>
      </c>
      <c r="X53" s="37">
        <f>X52+$V$53-X51</f>
        <v>452</v>
      </c>
      <c r="Y53" s="37">
        <f>Y52+$V$53-Y51</f>
        <v>415</v>
      </c>
      <c r="Z53" s="37">
        <f>Z52+$V$53-Z51</f>
        <v>423</v>
      </c>
      <c r="AA53" s="38">
        <f>W53+X53+Y53+Z53</f>
        <v>1694</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6639</v>
      </c>
      <c r="CE53" s="17">
        <f>CD53/CC53</f>
        <v>414.9375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1</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8</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4">SUM(E58:H58)</f>
        <v>0</v>
      </c>
      <c r="J58" s="39"/>
      <c r="K58" s="40"/>
      <c r="L58" s="40"/>
      <c r="M58" s="40"/>
      <c r="N58" s="40"/>
      <c r="O58" s="38">
        <f t="shared" ref="O58:O64" si="145">SUM(K58:N58)</f>
        <v>0</v>
      </c>
      <c r="P58" s="39"/>
      <c r="Q58" s="40"/>
      <c r="R58" s="40"/>
      <c r="S58" s="40"/>
      <c r="T58" s="40"/>
      <c r="U58" s="38">
        <f t="shared" ref="U58:U64" si="146">SUM(Q58:T58)</f>
        <v>0</v>
      </c>
      <c r="V58" s="39">
        <v>51</v>
      </c>
      <c r="W58" s="40">
        <v>149</v>
      </c>
      <c r="X58" s="40">
        <v>145</v>
      </c>
      <c r="Y58" s="40">
        <v>163</v>
      </c>
      <c r="Z58" s="40">
        <v>171</v>
      </c>
      <c r="AA58" s="38">
        <f t="shared" ref="AA58:AA64" si="147">SUM(W58:Z58)</f>
        <v>628</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0</v>
      </c>
      <c r="BS58" s="17">
        <f t="shared" ref="BS58:BS63" si="156">SUM((IF(K58&gt;0,1,0)+(IF(L58&gt;0,1,0)+(IF(M58&gt;0,1,0)+(IF(N58&gt;0,1,0))))))</f>
        <v>0</v>
      </c>
      <c r="BT58" s="17">
        <f t="shared" ref="BT58:BT63" si="157">SUM((IF(Q58&gt;0,1,0)+(IF(R58&gt;0,1,0)+(IF(S58&gt;0,1,0)+(IF(T58&gt;0,1,0))))))</f>
        <v>0</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628</v>
      </c>
      <c r="CE58" s="17">
        <f t="shared" ref="CE58:CE63" si="168">CD58/CC58</f>
        <v>157</v>
      </c>
    </row>
    <row r="59" spans="1:83" ht="15.75" customHeight="1" x14ac:dyDescent="0.25">
      <c r="A59" s="33"/>
      <c r="B59" s="102" t="s">
        <v>69</v>
      </c>
      <c r="C59" s="103" t="s">
        <v>70</v>
      </c>
      <c r="D59" s="36">
        <v>35</v>
      </c>
      <c r="E59" s="37">
        <v>187</v>
      </c>
      <c r="F59" s="37">
        <v>146</v>
      </c>
      <c r="G59" s="37">
        <v>188</v>
      </c>
      <c r="H59" s="37">
        <v>177</v>
      </c>
      <c r="I59" s="38">
        <f t="shared" si="144"/>
        <v>698</v>
      </c>
      <c r="J59" s="39">
        <v>34</v>
      </c>
      <c r="K59" s="40">
        <v>160</v>
      </c>
      <c r="L59" s="40">
        <v>187</v>
      </c>
      <c r="M59" s="40">
        <v>167</v>
      </c>
      <c r="N59" s="40">
        <v>168</v>
      </c>
      <c r="O59" s="38">
        <f t="shared" si="145"/>
        <v>682</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1380</v>
      </c>
      <c r="CE59" s="17">
        <f t="shared" si="168"/>
        <v>172.5</v>
      </c>
    </row>
    <row r="60" spans="1:83" ht="15.75" customHeight="1" x14ac:dyDescent="0.25">
      <c r="A60" s="33"/>
      <c r="B60" s="42" t="s">
        <v>116</v>
      </c>
      <c r="C60" s="43" t="s">
        <v>117</v>
      </c>
      <c r="D60" s="39"/>
      <c r="E60" s="40"/>
      <c r="F60" s="40"/>
      <c r="G60" s="40"/>
      <c r="H60" s="40"/>
      <c r="I60" s="38">
        <f t="shared" si="144"/>
        <v>0</v>
      </c>
      <c r="J60" s="39">
        <v>36</v>
      </c>
      <c r="K60" s="40">
        <v>203</v>
      </c>
      <c r="L60" s="40">
        <v>148</v>
      </c>
      <c r="M60" s="40">
        <v>159</v>
      </c>
      <c r="N60" s="40">
        <v>191</v>
      </c>
      <c r="O60" s="38">
        <f t="shared" si="145"/>
        <v>701</v>
      </c>
      <c r="P60" s="39"/>
      <c r="Q60" s="40"/>
      <c r="R60" s="40"/>
      <c r="S60" s="40"/>
      <c r="T60" s="40"/>
      <c r="U60" s="38">
        <f t="shared" si="146"/>
        <v>0</v>
      </c>
      <c r="V60" s="39">
        <v>35</v>
      </c>
      <c r="W60" s="40">
        <v>178</v>
      </c>
      <c r="X60" s="40">
        <v>188</v>
      </c>
      <c r="Y60" s="40">
        <v>184</v>
      </c>
      <c r="Z60" s="40">
        <v>169</v>
      </c>
      <c r="AA60" s="38">
        <f t="shared" si="147"/>
        <v>719</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0</v>
      </c>
      <c r="BW60" s="17">
        <f t="shared" si="160"/>
        <v>0</v>
      </c>
      <c r="BX60" s="17">
        <f t="shared" si="161"/>
        <v>0</v>
      </c>
      <c r="BY60" s="17">
        <f t="shared" si="162"/>
        <v>0</v>
      </c>
      <c r="BZ60" s="17">
        <f t="shared" si="163"/>
        <v>0</v>
      </c>
      <c r="CA60" s="17">
        <f t="shared" si="164"/>
        <v>0</v>
      </c>
      <c r="CB60" s="17">
        <f t="shared" si="165"/>
        <v>0</v>
      </c>
      <c r="CC60" s="17">
        <f t="shared" si="166"/>
        <v>8</v>
      </c>
      <c r="CD60" s="17">
        <f t="shared" si="167"/>
        <v>1420</v>
      </c>
      <c r="CE60" s="19">
        <f t="shared" si="168"/>
        <v>177.5</v>
      </c>
    </row>
    <row r="61" spans="1:83" ht="15.75" customHeight="1" x14ac:dyDescent="0.25">
      <c r="A61" s="33"/>
      <c r="B61" s="42" t="s">
        <v>122</v>
      </c>
      <c r="C61" s="43" t="s">
        <v>123</v>
      </c>
      <c r="D61" s="39">
        <v>37</v>
      </c>
      <c r="E61" s="40">
        <v>164</v>
      </c>
      <c r="F61" s="40">
        <v>188</v>
      </c>
      <c r="G61" s="40">
        <v>186</v>
      </c>
      <c r="H61" s="40">
        <v>155</v>
      </c>
      <c r="I61" s="38">
        <f t="shared" si="144"/>
        <v>693</v>
      </c>
      <c r="J61" s="39"/>
      <c r="K61" s="40"/>
      <c r="L61" s="40"/>
      <c r="M61" s="40"/>
      <c r="N61" s="40"/>
      <c r="O61" s="38">
        <f t="shared" si="145"/>
        <v>0</v>
      </c>
      <c r="P61" s="39">
        <v>36</v>
      </c>
      <c r="Q61" s="40">
        <v>149</v>
      </c>
      <c r="R61" s="40">
        <v>137</v>
      </c>
      <c r="S61" s="40">
        <v>170</v>
      </c>
      <c r="T61" s="40">
        <v>194</v>
      </c>
      <c r="U61" s="38">
        <f t="shared" si="146"/>
        <v>650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0</v>
      </c>
      <c r="BT61" s="17">
        <f t="shared" si="157"/>
        <v>4</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8</v>
      </c>
      <c r="CD61" s="17">
        <f t="shared" si="167"/>
        <v>1343</v>
      </c>
      <c r="CE61" s="19">
        <f t="shared" si="168"/>
        <v>167.875</v>
      </c>
    </row>
    <row r="62" spans="1:83" ht="15.75" customHeight="1" x14ac:dyDescent="0.25">
      <c r="A62" s="33"/>
      <c r="B62" s="42" t="s">
        <v>54</v>
      </c>
      <c r="C62" s="43" t="s">
        <v>135</v>
      </c>
      <c r="D62" s="39"/>
      <c r="E62" s="40"/>
      <c r="F62" s="40"/>
      <c r="G62" s="40"/>
      <c r="H62" s="40"/>
      <c r="I62" s="38">
        <f t="shared" si="144"/>
        <v>0</v>
      </c>
      <c r="J62" s="39"/>
      <c r="K62" s="40"/>
      <c r="L62" s="40"/>
      <c r="M62" s="40"/>
      <c r="N62" s="40"/>
      <c r="O62" s="38">
        <f t="shared" si="145"/>
        <v>0</v>
      </c>
      <c r="P62" s="39">
        <v>32</v>
      </c>
      <c r="Q62" s="40">
        <v>172</v>
      </c>
      <c r="R62" s="40">
        <v>158</v>
      </c>
      <c r="S62" s="40">
        <v>156</v>
      </c>
      <c r="T62" s="40">
        <v>207</v>
      </c>
      <c r="U62" s="38">
        <f t="shared" si="146"/>
        <v>693</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4</v>
      </c>
      <c r="CD62" s="17">
        <f t="shared" si="167"/>
        <v>693</v>
      </c>
      <c r="CE62" s="19">
        <f t="shared" si="168"/>
        <v>173.25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337</v>
      </c>
      <c r="R65" s="37">
        <f>SUM(R58:R64)</f>
        <v>311</v>
      </c>
      <c r="S65" s="37">
        <f>SUM(S58:S64)</f>
        <v>342</v>
      </c>
      <c r="T65" s="37">
        <f>SUM(T58:T64)</f>
        <v>417</v>
      </c>
      <c r="U65" s="38">
        <f>SUM(U58:U64)</f>
        <v>1407</v>
      </c>
      <c r="V65" s="39"/>
      <c r="W65" s="37">
        <f>SUM(W58:W64)</f>
        <v>343</v>
      </c>
      <c r="X65" s="37">
        <f>SUM(X58:X64)</f>
        <v>349</v>
      </c>
      <c r="Y65" s="37">
        <f>SUM(Y58:Y64)</f>
        <v>363</v>
      </c>
      <c r="Z65" s="37">
        <f>SUM(Z58:Z64)</f>
        <v>356</v>
      </c>
      <c r="AA65" s="38">
        <f>SUM(AA58:AA64)</f>
        <v>1411</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5720</v>
      </c>
      <c r="CE65" s="17">
        <f>CD65/CC65</f>
        <v>357.5</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68</v>
      </c>
      <c r="Q66" s="37">
        <f>Q65+$P$66-Q64</f>
        <v>389</v>
      </c>
      <c r="R66" s="37">
        <f>R65+$P$66-R64</f>
        <v>363</v>
      </c>
      <c r="S66" s="37">
        <f>S65+$P$66-S64</f>
        <v>394</v>
      </c>
      <c r="T66" s="37">
        <f>T65+$P$66-T64</f>
        <v>469</v>
      </c>
      <c r="U66" s="38">
        <f>Q66+R66+S66+T66</f>
        <v>1615</v>
      </c>
      <c r="V66" s="36">
        <f>SUM(V58:V63)</f>
        <v>86</v>
      </c>
      <c r="W66" s="37">
        <f>W65+$V$66-W64</f>
        <v>413</v>
      </c>
      <c r="X66" s="37">
        <f>X65+$V$66-X64</f>
        <v>419</v>
      </c>
      <c r="Y66" s="37">
        <f>Y65+$V$66-Y64</f>
        <v>433</v>
      </c>
      <c r="Z66" s="37">
        <f>Z65+$V$66-Z64</f>
        <v>426</v>
      </c>
      <c r="AA66" s="38">
        <f>W66+X66+Y66+Z66</f>
        <v>1691</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6648</v>
      </c>
      <c r="CE66" s="17">
        <f>CD66/CC66</f>
        <v>415.5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1</v>
      </c>
      <c r="M67" s="37">
        <f t="shared" si="170"/>
        <v>0</v>
      </c>
      <c r="N67" s="37">
        <f t="shared" si="170"/>
        <v>1</v>
      </c>
      <c r="O67" s="38">
        <f t="shared" si="170"/>
        <v>1</v>
      </c>
      <c r="P67" s="39"/>
      <c r="Q67" s="37">
        <f t="shared" ref="Q67:U68" si="171">IF($P$66&gt;0,IF(Q65=Q161,0.5,IF(Q65&gt;Q161,1,0)),0)</f>
        <v>0</v>
      </c>
      <c r="R67" s="37">
        <f t="shared" si="171"/>
        <v>0</v>
      </c>
      <c r="S67" s="37">
        <f t="shared" si="171"/>
        <v>0.5</v>
      </c>
      <c r="T67" s="37">
        <f t="shared" si="171"/>
        <v>1</v>
      </c>
      <c r="U67" s="38">
        <f t="shared" si="171"/>
        <v>1</v>
      </c>
      <c r="V67" s="39"/>
      <c r="W67" s="37">
        <f t="shared" ref="W67:AA68" si="172">IF($V$66&gt;0,IF(W65=W104,0.5,IF(W65&gt;W104,1,0)),0)</f>
        <v>1</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0</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1</v>
      </c>
      <c r="X68" s="37">
        <f t="shared" si="172"/>
        <v>0</v>
      </c>
      <c r="Y68" s="37">
        <f t="shared" si="172"/>
        <v>1</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3.5</v>
      </c>
      <c r="V69" s="56"/>
      <c r="W69" s="57"/>
      <c r="X69" s="57"/>
      <c r="Y69" s="57"/>
      <c r="Z69" s="57"/>
      <c r="AA69" s="58">
        <f>SUM(W67+X67+Y67+Z67+AA67+W68+X68+Y68+Z68+AA68)</f>
        <v>3</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80">SUM(E71:H71)</f>
        <v>906</v>
      </c>
      <c r="J71" s="39">
        <v>16</v>
      </c>
      <c r="K71" s="40">
        <v>188</v>
      </c>
      <c r="L71" s="40">
        <v>196</v>
      </c>
      <c r="M71" s="40">
        <v>187</v>
      </c>
      <c r="N71" s="40">
        <v>177</v>
      </c>
      <c r="O71" s="38">
        <f t="shared" ref="O71:O77" si="181">SUM(K71:N71)</f>
        <v>748</v>
      </c>
      <c r="P71" s="39">
        <v>16</v>
      </c>
      <c r="Q71" s="40">
        <v>151</v>
      </c>
      <c r="R71" s="40">
        <v>158</v>
      </c>
      <c r="S71" s="40">
        <v>203</v>
      </c>
      <c r="T71" s="40">
        <v>192</v>
      </c>
      <c r="U71" s="38">
        <f t="shared" ref="U71:U77" si="182">SUM(Q71:T71)</f>
        <v>704</v>
      </c>
      <c r="V71" s="39">
        <v>18</v>
      </c>
      <c r="W71" s="40">
        <v>224</v>
      </c>
      <c r="X71" s="40">
        <v>216</v>
      </c>
      <c r="Y71" s="40">
        <v>226</v>
      </c>
      <c r="Z71" s="40">
        <v>245</v>
      </c>
      <c r="AA71" s="38">
        <f t="shared" ref="AA71:AA77" si="183">SUM(W71:Z71)</f>
        <v>911</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3269</v>
      </c>
      <c r="CE71" s="17">
        <f t="shared" ref="CE71:CE76" si="204">CD71/CC71</f>
        <v>204.3125</v>
      </c>
    </row>
    <row r="72" spans="1:83" ht="15.75" customHeight="1" x14ac:dyDescent="0.25">
      <c r="A72" s="33"/>
      <c r="B72" s="102" t="s">
        <v>74</v>
      </c>
      <c r="C72" s="103" t="s">
        <v>75</v>
      </c>
      <c r="D72" s="36">
        <v>28</v>
      </c>
      <c r="E72" s="37">
        <v>191</v>
      </c>
      <c r="F72" s="37">
        <v>224</v>
      </c>
      <c r="G72" s="37">
        <v>206</v>
      </c>
      <c r="H72" s="37">
        <v>172</v>
      </c>
      <c r="I72" s="38">
        <f t="shared" si="180"/>
        <v>793</v>
      </c>
      <c r="J72" s="39"/>
      <c r="K72" s="40"/>
      <c r="L72" s="40"/>
      <c r="M72" s="40"/>
      <c r="N72" s="40"/>
      <c r="O72" s="38">
        <f t="shared" si="181"/>
        <v>0</v>
      </c>
      <c r="P72" s="39"/>
      <c r="Q72" s="40"/>
      <c r="R72" s="40"/>
      <c r="S72" s="40"/>
      <c r="T72" s="40"/>
      <c r="U72" s="38">
        <f t="shared" si="182"/>
        <v>0</v>
      </c>
      <c r="V72" s="39">
        <v>26</v>
      </c>
      <c r="W72" s="40">
        <v>190</v>
      </c>
      <c r="X72" s="40">
        <v>228</v>
      </c>
      <c r="Y72" s="40">
        <v>240</v>
      </c>
      <c r="Z72" s="40">
        <v>168</v>
      </c>
      <c r="AA72" s="38">
        <f t="shared" si="183"/>
        <v>826</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1619</v>
      </c>
      <c r="CE72" s="17">
        <f t="shared" si="204"/>
        <v>202.375</v>
      </c>
    </row>
    <row r="73" spans="1:83" ht="15.75" customHeight="1" x14ac:dyDescent="0.25">
      <c r="A73" s="33"/>
      <c r="B73" s="42" t="s">
        <v>101</v>
      </c>
      <c r="C73" s="43" t="s">
        <v>102</v>
      </c>
      <c r="D73" s="39"/>
      <c r="E73" s="40"/>
      <c r="F73" s="40"/>
      <c r="G73" s="40"/>
      <c r="H73" s="40"/>
      <c r="I73" s="38">
        <f t="shared" si="180"/>
        <v>0</v>
      </c>
      <c r="J73" s="39">
        <v>18</v>
      </c>
      <c r="K73" s="40">
        <v>163</v>
      </c>
      <c r="L73" s="40">
        <v>200</v>
      </c>
      <c r="M73" s="40">
        <v>175</v>
      </c>
      <c r="N73" s="40">
        <v>156</v>
      </c>
      <c r="O73" s="38">
        <f t="shared" si="181"/>
        <v>694</v>
      </c>
      <c r="P73" s="39">
        <v>21</v>
      </c>
      <c r="Q73" s="40">
        <v>181</v>
      </c>
      <c r="R73" s="40">
        <v>200</v>
      </c>
      <c r="S73" s="40">
        <v>217</v>
      </c>
      <c r="T73" s="40">
        <v>175</v>
      </c>
      <c r="U73" s="38">
        <f t="shared" si="182"/>
        <v>773</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1467</v>
      </c>
      <c r="CE73" s="19">
        <f t="shared" si="204"/>
        <v>183.375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332</v>
      </c>
      <c r="R78" s="37">
        <f>SUM(R71:R77)</f>
        <v>358</v>
      </c>
      <c r="S78" s="37">
        <f>SUM(S71:S77)</f>
        <v>420</v>
      </c>
      <c r="T78" s="37">
        <f>SUM(T71:T77)</f>
        <v>367</v>
      </c>
      <c r="U78" s="38">
        <f>SUM(U71:U77)</f>
        <v>1477</v>
      </c>
      <c r="V78" s="39"/>
      <c r="W78" s="37">
        <f>SUM(W71:W77)</f>
        <v>414</v>
      </c>
      <c r="X78" s="37">
        <f>SUM(X71:X77)</f>
        <v>444</v>
      </c>
      <c r="Y78" s="37">
        <f>SUM(Y71:Y77)</f>
        <v>466</v>
      </c>
      <c r="Z78" s="37">
        <f>SUM(Z71:Z77)</f>
        <v>413</v>
      </c>
      <c r="AA78" s="38">
        <f>SUM(AA71:AA77)</f>
        <v>1737</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6355</v>
      </c>
      <c r="CE78" s="17">
        <f>CD78/CC78</f>
        <v>397.1875</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37</v>
      </c>
      <c r="Q79" s="37">
        <f>Q78+$P$79-Q77</f>
        <v>369</v>
      </c>
      <c r="R79" s="37">
        <f>R78+$P$79-R77</f>
        <v>395</v>
      </c>
      <c r="S79" s="37">
        <f>S78+$P$79-S77</f>
        <v>457</v>
      </c>
      <c r="T79" s="37">
        <f>T78+$P$79-T77</f>
        <v>404</v>
      </c>
      <c r="U79" s="38">
        <f>Q79+R79+S79+T79</f>
        <v>1625</v>
      </c>
      <c r="V79" s="36">
        <f>SUM(V71:V76)</f>
        <v>44</v>
      </c>
      <c r="W79" s="37">
        <f>W78+$V$79-W77</f>
        <v>458</v>
      </c>
      <c r="X79" s="37">
        <f>X78+$V$79-X77</f>
        <v>488</v>
      </c>
      <c r="Y79" s="37">
        <f>Y78+$V$79-Y77</f>
        <v>510</v>
      </c>
      <c r="Z79" s="37">
        <f>Z78+$V$79-Z77</f>
        <v>457</v>
      </c>
      <c r="AA79" s="38">
        <f>W79+X79+Y79+Z79</f>
        <v>1913</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6999</v>
      </c>
      <c r="CE79" s="17">
        <f>CD79/CC79</f>
        <v>437.4375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0</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1</v>
      </c>
      <c r="I81" s="38">
        <f t="shared" si="205"/>
        <v>1</v>
      </c>
      <c r="J81" s="39"/>
      <c r="K81" s="37">
        <f t="shared" si="206"/>
        <v>0</v>
      </c>
      <c r="L81" s="37">
        <f t="shared" si="206"/>
        <v>1</v>
      </c>
      <c r="M81" s="37">
        <f t="shared" si="206"/>
        <v>0</v>
      </c>
      <c r="N81" s="37">
        <f t="shared" si="206"/>
        <v>0</v>
      </c>
      <c r="O81" s="38">
        <f t="shared" si="206"/>
        <v>0</v>
      </c>
      <c r="P81" s="39"/>
      <c r="Q81" s="37">
        <f t="shared" si="207"/>
        <v>0</v>
      </c>
      <c r="R81" s="37">
        <f t="shared" si="207"/>
        <v>0</v>
      </c>
      <c r="S81" s="37">
        <f t="shared" si="207"/>
        <v>1</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5</v>
      </c>
      <c r="V82" s="56"/>
      <c r="W82" s="57"/>
      <c r="X82" s="57"/>
      <c r="Y82" s="57"/>
      <c r="Z82" s="57"/>
      <c r="AA82" s="58">
        <f>SUM(W80+X80+Y80+Z80+AA80+W81+X81+Y81+Z81+AA81)</f>
        <v>10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6">SUM(E84:H84)</f>
        <v>658</v>
      </c>
      <c r="J84" s="39">
        <v>41</v>
      </c>
      <c r="K84" s="40">
        <v>164</v>
      </c>
      <c r="L84" s="40">
        <v>189</v>
      </c>
      <c r="M84" s="40">
        <v>133</v>
      </c>
      <c r="N84" s="40">
        <v>146</v>
      </c>
      <c r="O84" s="38">
        <f t="shared" ref="O84:O90" si="217">SUM(K84:N84)</f>
        <v>632</v>
      </c>
      <c r="P84" s="39">
        <v>41</v>
      </c>
      <c r="Q84" s="40">
        <v>194</v>
      </c>
      <c r="R84" s="40">
        <v>172</v>
      </c>
      <c r="S84" s="40">
        <v>186</v>
      </c>
      <c r="T84" s="40">
        <v>178</v>
      </c>
      <c r="U84" s="38">
        <f t="shared" ref="U84:U90" si="218">SUM(Q84:T84)</f>
        <v>730</v>
      </c>
      <c r="V84" s="39">
        <v>39</v>
      </c>
      <c r="W84" s="40">
        <v>179</v>
      </c>
      <c r="X84" s="40">
        <v>177</v>
      </c>
      <c r="Y84" s="40">
        <v>201</v>
      </c>
      <c r="Z84" s="40">
        <v>148</v>
      </c>
      <c r="AA84" s="38">
        <f t="shared" ref="AA84:AA90" si="219">SUM(W84:Z84)</f>
        <v>705</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2725</v>
      </c>
      <c r="CE84" s="17">
        <f t="shared" ref="CE84:CE89" si="240">CD84/CC84</f>
        <v>170.3125</v>
      </c>
    </row>
    <row r="85" spans="1:83" ht="15.75" customHeight="1" x14ac:dyDescent="0.25">
      <c r="A85" s="33"/>
      <c r="B85" s="102" t="s">
        <v>77</v>
      </c>
      <c r="C85" s="103" t="s">
        <v>79</v>
      </c>
      <c r="D85" s="36">
        <v>39</v>
      </c>
      <c r="E85" s="37">
        <v>151</v>
      </c>
      <c r="F85" s="37">
        <v>145</v>
      </c>
      <c r="G85" s="37">
        <v>169</v>
      </c>
      <c r="H85" s="37">
        <v>171</v>
      </c>
      <c r="I85" s="38">
        <f t="shared" si="216"/>
        <v>636</v>
      </c>
      <c r="J85" s="39">
        <v>39</v>
      </c>
      <c r="K85" s="40">
        <v>231</v>
      </c>
      <c r="L85" s="40">
        <v>167</v>
      </c>
      <c r="M85" s="40">
        <v>159</v>
      </c>
      <c r="N85" s="40">
        <v>166</v>
      </c>
      <c r="O85" s="38">
        <f t="shared" si="217"/>
        <v>723</v>
      </c>
      <c r="P85" s="39">
        <v>37</v>
      </c>
      <c r="Q85" s="40">
        <v>169</v>
      </c>
      <c r="R85" s="40">
        <v>160</v>
      </c>
      <c r="S85" s="40">
        <v>188</v>
      </c>
      <c r="T85" s="40">
        <v>164</v>
      </c>
      <c r="U85" s="38">
        <f t="shared" si="218"/>
        <v>681</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2040</v>
      </c>
      <c r="CE85" s="17">
        <f t="shared" si="240"/>
        <v>170</v>
      </c>
    </row>
    <row r="86" spans="1:83" ht="15.75" customHeight="1" x14ac:dyDescent="0.25">
      <c r="A86" s="33"/>
      <c r="B86" s="42" t="s">
        <v>109</v>
      </c>
      <c r="C86" s="43" t="s">
        <v>110</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23</v>
      </c>
      <c r="W86" s="40">
        <v>157</v>
      </c>
      <c r="X86" s="40">
        <v>204</v>
      </c>
      <c r="Y86" s="40">
        <v>159</v>
      </c>
      <c r="Z86" s="40">
        <v>201</v>
      </c>
      <c r="AA86" s="38">
        <f t="shared" si="219"/>
        <v>721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721</v>
      </c>
      <c r="CE86" s="19">
        <f t="shared" si="240"/>
        <v>180.25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v>8</v>
      </c>
      <c r="X90" s="65">
        <v>8</v>
      </c>
      <c r="Y90" s="65">
        <v>8</v>
      </c>
      <c r="Z90" s="65">
        <v>8</v>
      </c>
      <c r="AA90" s="66">
        <f t="shared" si="219"/>
        <v>32</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371</v>
      </c>
      <c r="R91" s="37">
        <f>SUM(R84:R90)</f>
        <v>340</v>
      </c>
      <c r="S91" s="37">
        <f>SUM(S84:S90)</f>
        <v>382</v>
      </c>
      <c r="T91" s="37">
        <f>SUM(T84:T90)</f>
        <v>350</v>
      </c>
      <c r="U91" s="38">
        <f>SUM(U84:U90)</f>
        <v>1443</v>
      </c>
      <c r="V91" s="39"/>
      <c r="W91" s="37">
        <f>SUM(W84:W90)</f>
        <v>344</v>
      </c>
      <c r="X91" s="37">
        <f>SUM(X84:X90)</f>
        <v>389</v>
      </c>
      <c r="Y91" s="37">
        <f>SUM(Y84:Y90)</f>
        <v>368</v>
      </c>
      <c r="Z91" s="37">
        <f>SUM(Z84:Z90)</f>
        <v>357</v>
      </c>
      <c r="AA91" s="38">
        <f>SUM(AA84:AA90)</f>
        <v>1458</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5614</v>
      </c>
      <c r="CE91" s="17">
        <f>CD91/CC91</f>
        <v>350.875</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78</v>
      </c>
      <c r="Q92" s="37">
        <f>Q91+$P$92-Q90</f>
        <v>441</v>
      </c>
      <c r="R92" s="37">
        <f>R91+$P$92-R90</f>
        <v>410</v>
      </c>
      <c r="S92" s="37">
        <f>S91+$P$92-S90</f>
        <v>452</v>
      </c>
      <c r="T92" s="37">
        <f>T91+$P$92-T90</f>
        <v>420</v>
      </c>
      <c r="U92" s="38">
        <f>Q92+R92+S92+T92</f>
        <v>1723</v>
      </c>
      <c r="V92" s="36">
        <f>SUM(V84:V89)</f>
        <v>62</v>
      </c>
      <c r="W92" s="37">
        <f>W91+$V$92-W90</f>
        <v>398</v>
      </c>
      <c r="X92" s="37">
        <f>X91+$V$92-X90</f>
        <v>443</v>
      </c>
      <c r="Y92" s="37">
        <f>Y91+$V$92-Y90</f>
        <v>422</v>
      </c>
      <c r="Z92" s="37">
        <f>Z91+$V$92-Z90</f>
        <v>411</v>
      </c>
      <c r="AA92" s="38">
        <f>W92+X92+Y92+Z92</f>
        <v>1674</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6686</v>
      </c>
      <c r="CE92" s="17">
        <f>CD92/CC92</f>
        <v>417.875</v>
      </c>
    </row>
    <row r="93" spans="1:83" ht="15.75" customHeight="1" x14ac:dyDescent="0.25">
      <c r="A93" s="33"/>
      <c r="B93" s="34" t="s">
        <v>34</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1</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0</v>
      </c>
      <c r="I94" s="38">
        <f t="shared" si="241"/>
        <v>0</v>
      </c>
      <c r="J94" s="39"/>
      <c r="K94" s="37">
        <f t="shared" si="242"/>
        <v>1</v>
      </c>
      <c r="L94" s="37">
        <f t="shared" si="242"/>
        <v>0</v>
      </c>
      <c r="M94" s="37">
        <f t="shared" si="242"/>
        <v>0</v>
      </c>
      <c r="N94" s="37">
        <f t="shared" si="242"/>
        <v>1</v>
      </c>
      <c r="O94" s="38">
        <f t="shared" si="242"/>
        <v>0</v>
      </c>
      <c r="P94" s="39"/>
      <c r="Q94" s="37">
        <f t="shared" si="243"/>
        <v>1</v>
      </c>
      <c r="R94" s="37">
        <f t="shared" si="243"/>
        <v>1</v>
      </c>
      <c r="S94" s="37">
        <f t="shared" si="243"/>
        <v>0</v>
      </c>
      <c r="T94" s="37">
        <f t="shared" si="243"/>
        <v>1</v>
      </c>
      <c r="U94" s="38">
        <f t="shared" si="243"/>
        <v>1</v>
      </c>
      <c r="V94" s="39"/>
      <c r="W94" s="37">
        <f t="shared" si="244"/>
        <v>1</v>
      </c>
      <c r="X94" s="37">
        <f t="shared" si="244"/>
        <v>1</v>
      </c>
      <c r="Y94" s="37">
        <f t="shared" si="244"/>
        <v>1</v>
      </c>
      <c r="Z94" s="37">
        <f t="shared" si="244"/>
        <v>0</v>
      </c>
      <c r="AA94" s="38">
        <f t="shared" si="244"/>
        <v>1</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5</v>
      </c>
      <c r="V95" s="56"/>
      <c r="W95" s="57"/>
      <c r="X95" s="57"/>
      <c r="Y95" s="57"/>
      <c r="Z95" s="57"/>
      <c r="AA95" s="58">
        <f>SUM(W93+X93+Y93+Z93+AA93+W94+X94+Y94+Z94+AA94)</f>
        <v>8</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83</v>
      </c>
      <c r="C98" s="103" t="s">
        <v>84</v>
      </c>
      <c r="D98" s="36">
        <v>22</v>
      </c>
      <c r="E98" s="37">
        <v>198</v>
      </c>
      <c r="F98" s="37">
        <v>170</v>
      </c>
      <c r="G98" s="37">
        <v>179</v>
      </c>
      <c r="H98" s="37">
        <v>216</v>
      </c>
      <c r="I98" s="38">
        <f t="shared" si="252"/>
        <v>763</v>
      </c>
      <c r="J98" s="39">
        <v>22</v>
      </c>
      <c r="K98" s="40">
        <v>203</v>
      </c>
      <c r="L98" s="40">
        <v>185</v>
      </c>
      <c r="M98" s="40">
        <v>152</v>
      </c>
      <c r="N98" s="40">
        <v>156</v>
      </c>
      <c r="O98" s="38">
        <f t="shared" si="253"/>
        <v>696</v>
      </c>
      <c r="P98" s="39">
        <v>23</v>
      </c>
      <c r="Q98" s="40">
        <v>224</v>
      </c>
      <c r="R98" s="40">
        <v>244</v>
      </c>
      <c r="S98" s="40">
        <v>235</v>
      </c>
      <c r="T98" s="40">
        <v>218</v>
      </c>
      <c r="U98" s="38">
        <f t="shared" si="254"/>
        <v>921</v>
      </c>
      <c r="V98" s="39">
        <v>21</v>
      </c>
      <c r="W98" s="40">
        <v>147</v>
      </c>
      <c r="X98" s="40">
        <v>278</v>
      </c>
      <c r="Y98" s="40">
        <v>184</v>
      </c>
      <c r="Z98" s="40">
        <v>180</v>
      </c>
      <c r="AA98" s="38">
        <f t="shared" si="255"/>
        <v>789</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3169</v>
      </c>
      <c r="CE98" s="17">
        <f t="shared" si="276"/>
        <v>198.0625</v>
      </c>
    </row>
    <row r="99" spans="1:83" ht="15.75" customHeight="1" x14ac:dyDescent="0.25">
      <c r="A99" s="33"/>
      <c r="B99" s="42" t="s">
        <v>131</v>
      </c>
      <c r="C99" s="43" t="s">
        <v>130</v>
      </c>
      <c r="D99" s="39"/>
      <c r="E99" s="40"/>
      <c r="F99" s="40"/>
      <c r="G99" s="40"/>
      <c r="H99" s="40"/>
      <c r="I99" s="38">
        <f t="shared" si="252"/>
        <v>0</v>
      </c>
      <c r="J99" s="39">
        <v>20</v>
      </c>
      <c r="K99" s="40">
        <v>192</v>
      </c>
      <c r="L99" s="40">
        <v>166</v>
      </c>
      <c r="M99" s="40">
        <v>173</v>
      </c>
      <c r="N99" s="40">
        <v>148</v>
      </c>
      <c r="O99" s="38">
        <f t="shared" si="253"/>
        <v>679</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679</v>
      </c>
      <c r="CE99" s="19">
        <f t="shared" si="276"/>
        <v>169.75</v>
      </c>
    </row>
    <row r="100" spans="1:83" ht="15.75" customHeight="1" x14ac:dyDescent="0.25">
      <c r="A100" s="33"/>
      <c r="B100" s="42" t="s">
        <v>134</v>
      </c>
      <c r="C100" s="43" t="s">
        <v>75</v>
      </c>
      <c r="D100" s="39">
        <v>38</v>
      </c>
      <c r="E100" s="40">
        <v>168</v>
      </c>
      <c r="F100" s="40">
        <v>178</v>
      </c>
      <c r="G100" s="40">
        <v>143</v>
      </c>
      <c r="H100" s="40">
        <v>171</v>
      </c>
      <c r="I100" s="38">
        <f t="shared" si="252"/>
        <v>660</v>
      </c>
      <c r="J100" s="39"/>
      <c r="K100" s="40"/>
      <c r="L100" s="40"/>
      <c r="M100" s="40"/>
      <c r="N100" s="40"/>
      <c r="O100" s="38">
        <f t="shared" si="253"/>
        <v>0</v>
      </c>
      <c r="P100" s="39">
        <v>38</v>
      </c>
      <c r="Q100" s="40">
        <v>114</v>
      </c>
      <c r="R100" s="40">
        <v>188</v>
      </c>
      <c r="S100" s="40">
        <v>137</v>
      </c>
      <c r="T100" s="40">
        <v>159</v>
      </c>
      <c r="U100" s="38">
        <f t="shared" si="254"/>
        <v>598</v>
      </c>
      <c r="V100" s="39">
        <v>44</v>
      </c>
      <c r="W100" s="40">
        <v>160</v>
      </c>
      <c r="X100" s="40">
        <v>176</v>
      </c>
      <c r="Y100" s="40">
        <v>180</v>
      </c>
      <c r="Z100" s="40">
        <v>202</v>
      </c>
      <c r="AA100" s="38">
        <f t="shared" si="255"/>
        <v>718</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4</v>
      </c>
      <c r="BS100" s="17">
        <f t="shared" si="264"/>
        <v>0</v>
      </c>
      <c r="BT100" s="17">
        <f t="shared" si="265"/>
        <v>4</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12</v>
      </c>
      <c r="CD100" s="17">
        <f t="shared" si="275"/>
        <v>1976</v>
      </c>
      <c r="CE100" s="19">
        <f t="shared" si="276"/>
        <v>164.66666666666666</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338</v>
      </c>
      <c r="R104" s="37">
        <f>SUM(R97:R103)</f>
        <v>432</v>
      </c>
      <c r="S104" s="37">
        <f>SUM(S97:S103)</f>
        <v>372</v>
      </c>
      <c r="T104" s="37">
        <f>SUM(T97:T103)</f>
        <v>377</v>
      </c>
      <c r="U104" s="38">
        <f>SUM(U97:U103)</f>
        <v>1519</v>
      </c>
      <c r="V104" s="39"/>
      <c r="W104" s="37">
        <f>SUM(W97:W103)</f>
        <v>307</v>
      </c>
      <c r="X104" s="37">
        <f>SUM(X97:X103)</f>
        <v>454</v>
      </c>
      <c r="Y104" s="37">
        <f>SUM(Y97:Y103)</f>
        <v>364</v>
      </c>
      <c r="Z104" s="37">
        <f>SUM(Z97:Z103)</f>
        <v>382</v>
      </c>
      <c r="AA104" s="38">
        <f>SUM(AA97:AA103)</f>
        <v>1507</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5824</v>
      </c>
      <c r="CE104" s="17">
        <f>CD104/CC104</f>
        <v>364</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61</v>
      </c>
      <c r="Q105" s="37">
        <f>Q104+$P$105-Q103</f>
        <v>399</v>
      </c>
      <c r="R105" s="37">
        <f>R104+$P$105-R103</f>
        <v>493</v>
      </c>
      <c r="S105" s="37">
        <f>S104+$P$105-S103</f>
        <v>433</v>
      </c>
      <c r="T105" s="37">
        <f>T104+$P$105-T103</f>
        <v>438</v>
      </c>
      <c r="U105" s="38">
        <f>Q105+R105+S105+T105</f>
        <v>1763</v>
      </c>
      <c r="V105" s="36">
        <f>SUM(V97:V102)</f>
        <v>65</v>
      </c>
      <c r="W105" s="37">
        <f>W104+$V$105-W103</f>
        <v>372</v>
      </c>
      <c r="X105" s="37">
        <f>X104+$V$105-X103</f>
        <v>519</v>
      </c>
      <c r="Y105" s="37">
        <f>Y104+$V$105-Y103</f>
        <v>429</v>
      </c>
      <c r="Z105" s="37">
        <f>Z104+$V$105-Z103</f>
        <v>447</v>
      </c>
      <c r="AA105" s="38">
        <f>W105+X105+Y105+Z105</f>
        <v>1767</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6736</v>
      </c>
      <c r="CE105" s="17">
        <f>CD105/CC105</f>
        <v>421</v>
      </c>
    </row>
    <row r="106" spans="1:83" ht="15.75" customHeight="1" x14ac:dyDescent="0.25">
      <c r="A106" s="33"/>
      <c r="B106" s="34" t="s">
        <v>34</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0</v>
      </c>
      <c r="N106" s="37">
        <f t="shared" si="278"/>
        <v>1</v>
      </c>
      <c r="O106" s="38">
        <f t="shared" si="278"/>
        <v>1</v>
      </c>
      <c r="P106" s="39"/>
      <c r="Q106" s="37">
        <f t="shared" ref="Q106:U107" si="279">IF($P$105&gt;0,IF(Q104=Q23,0.5,IF(Q104&gt;Q23,1,0)),0)</f>
        <v>0</v>
      </c>
      <c r="R106" s="37">
        <f t="shared" si="279"/>
        <v>1</v>
      </c>
      <c r="S106" s="37">
        <f t="shared" si="279"/>
        <v>1</v>
      </c>
      <c r="T106" s="37">
        <f t="shared" si="279"/>
        <v>0</v>
      </c>
      <c r="U106" s="38">
        <f t="shared" si="279"/>
        <v>1</v>
      </c>
      <c r="V106" s="39"/>
      <c r="W106" s="37">
        <f t="shared" ref="W106:AA107" si="280">IF($V$105&gt;0,IF(W104=W65,0.5,IF(W104&gt;W65,1,0)),0)</f>
        <v>0</v>
      </c>
      <c r="X106" s="37">
        <f t="shared" si="280"/>
        <v>1</v>
      </c>
      <c r="Y106" s="37">
        <f t="shared" si="280"/>
        <v>1</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0</v>
      </c>
      <c r="N107" s="37">
        <f t="shared" si="278"/>
        <v>0</v>
      </c>
      <c r="O107" s="38">
        <f t="shared" si="278"/>
        <v>0</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1</v>
      </c>
      <c r="AA107" s="38">
        <f t="shared" si="280"/>
        <v>1</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6</v>
      </c>
      <c r="V108" s="56"/>
      <c r="W108" s="57"/>
      <c r="X108" s="57"/>
      <c r="Y108" s="57"/>
      <c r="Z108" s="57"/>
      <c r="AA108" s="58">
        <f>SUM(W106+X106+Y106+Z106+AA106+W107+X107+Y107+Z107+AA107)</f>
        <v>7</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8">SUM(E110:H110)</f>
        <v>0</v>
      </c>
      <c r="J110" s="39"/>
      <c r="K110" s="40"/>
      <c r="L110" s="40"/>
      <c r="M110" s="40"/>
      <c r="N110" s="40"/>
      <c r="O110" s="38">
        <f t="shared" ref="O110:O116" si="289">SUM(K110:N110)</f>
        <v>0</v>
      </c>
      <c r="P110" s="39">
        <v>17</v>
      </c>
      <c r="Q110" s="40">
        <v>191</v>
      </c>
      <c r="R110" s="40">
        <v>223</v>
      </c>
      <c r="S110" s="40">
        <v>199</v>
      </c>
      <c r="T110" s="40">
        <v>173</v>
      </c>
      <c r="U110" s="38">
        <f t="shared" ref="U110:U116" si="290">SUM(Q110:T110)</f>
        <v>786</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786</v>
      </c>
      <c r="CE110" s="17">
        <f t="shared" ref="CE110:CE115" si="312">CD110/CC110</f>
        <v>196.5</v>
      </c>
    </row>
    <row r="111" spans="1:83" ht="15.75" customHeight="1" x14ac:dyDescent="0.25">
      <c r="A111" s="33"/>
      <c r="B111" s="102" t="s">
        <v>88</v>
      </c>
      <c r="C111" s="103" t="s">
        <v>89</v>
      </c>
      <c r="D111" s="36">
        <v>21</v>
      </c>
      <c r="E111" s="37">
        <v>191</v>
      </c>
      <c r="F111" s="37">
        <v>223</v>
      </c>
      <c r="G111" s="37">
        <v>212</v>
      </c>
      <c r="H111" s="37">
        <v>207</v>
      </c>
      <c r="I111" s="38">
        <f t="shared" si="288"/>
        <v>833</v>
      </c>
      <c r="J111" s="39">
        <v>19</v>
      </c>
      <c r="K111" s="40">
        <v>213</v>
      </c>
      <c r="L111" s="40">
        <v>217</v>
      </c>
      <c r="M111" s="40">
        <v>214</v>
      </c>
      <c r="N111" s="40">
        <v>232</v>
      </c>
      <c r="O111" s="38">
        <f t="shared" si="289"/>
        <v>876</v>
      </c>
      <c r="P111" s="39"/>
      <c r="Q111" s="40"/>
      <c r="R111" s="40"/>
      <c r="S111" s="40"/>
      <c r="T111" s="40"/>
      <c r="U111" s="38">
        <f t="shared" si="290"/>
        <v>0</v>
      </c>
      <c r="V111" s="39">
        <v>17</v>
      </c>
      <c r="W111" s="40">
        <v>211</v>
      </c>
      <c r="X111" s="40">
        <v>214</v>
      </c>
      <c r="Y111" s="40">
        <v>139</v>
      </c>
      <c r="Z111" s="40">
        <v>211</v>
      </c>
      <c r="AA111" s="38">
        <f t="shared" si="291"/>
        <v>775</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2484</v>
      </c>
      <c r="CE111" s="17">
        <f t="shared" si="312"/>
        <v>207</v>
      </c>
    </row>
    <row r="112" spans="1:83" ht="15.75" customHeight="1" x14ac:dyDescent="0.25">
      <c r="A112" s="33"/>
      <c r="B112" s="42" t="s">
        <v>107</v>
      </c>
      <c r="C112" s="43" t="s">
        <v>108</v>
      </c>
      <c r="D112" s="39"/>
      <c r="E112" s="40"/>
      <c r="F112" s="40"/>
      <c r="G112" s="40"/>
      <c r="H112" s="40"/>
      <c r="I112" s="38">
        <f t="shared" si="288"/>
        <v>0</v>
      </c>
      <c r="J112" s="39">
        <v>33</v>
      </c>
      <c r="K112" s="40">
        <v>181</v>
      </c>
      <c r="L112" s="40">
        <v>178</v>
      </c>
      <c r="M112" s="40">
        <v>170</v>
      </c>
      <c r="N112" s="40">
        <v>166</v>
      </c>
      <c r="O112" s="38">
        <f t="shared" si="289"/>
        <v>695</v>
      </c>
      <c r="P112" s="39"/>
      <c r="Q112" s="40"/>
      <c r="R112" s="40"/>
      <c r="S112" s="40"/>
      <c r="T112" s="40"/>
      <c r="U112" s="38">
        <f t="shared" si="290"/>
        <v>0</v>
      </c>
      <c r="V112" s="39">
        <v>33</v>
      </c>
      <c r="W112" s="40">
        <v>136</v>
      </c>
      <c r="X112" s="40">
        <v>149</v>
      </c>
      <c r="Y112" s="40">
        <v>210</v>
      </c>
      <c r="Z112" s="40">
        <v>214</v>
      </c>
      <c r="AA112" s="38">
        <f t="shared" si="291"/>
        <v>709</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4</v>
      </c>
      <c r="BV112" s="17">
        <f t="shared" si="303"/>
        <v>0</v>
      </c>
      <c r="BW112" s="17">
        <f t="shared" si="304"/>
        <v>0</v>
      </c>
      <c r="BX112" s="17">
        <f t="shared" si="305"/>
        <v>0</v>
      </c>
      <c r="BY112" s="17">
        <f t="shared" si="306"/>
        <v>0</v>
      </c>
      <c r="BZ112" s="17">
        <f t="shared" si="307"/>
        <v>0</v>
      </c>
      <c r="CA112" s="17">
        <f t="shared" si="308"/>
        <v>0</v>
      </c>
      <c r="CB112" s="17">
        <f t="shared" si="309"/>
        <v>0</v>
      </c>
      <c r="CC112" s="17">
        <f t="shared" si="310"/>
        <v>8</v>
      </c>
      <c r="CD112" s="17">
        <f t="shared" si="311"/>
        <v>1404</v>
      </c>
      <c r="CE112" s="19">
        <f t="shared" si="312"/>
        <v>175.5</v>
      </c>
    </row>
    <row r="113" spans="1:83" ht="15.75" customHeight="1" x14ac:dyDescent="0.25">
      <c r="A113" s="33"/>
      <c r="B113" s="42" t="s">
        <v>124</v>
      </c>
      <c r="C113" s="43" t="s">
        <v>125</v>
      </c>
      <c r="D113" s="39">
        <v>30</v>
      </c>
      <c r="E113" s="40">
        <v>141</v>
      </c>
      <c r="F113" s="40">
        <v>207</v>
      </c>
      <c r="G113" s="40">
        <v>229</v>
      </c>
      <c r="H113" s="40">
        <v>161</v>
      </c>
      <c r="I113" s="38">
        <f t="shared" si="288"/>
        <v>738</v>
      </c>
      <c r="J113" s="39"/>
      <c r="K113" s="40"/>
      <c r="L113" s="40"/>
      <c r="M113" s="40"/>
      <c r="N113" s="40"/>
      <c r="O113" s="38">
        <f t="shared" si="289"/>
        <v>0</v>
      </c>
      <c r="P113" s="39">
        <v>25</v>
      </c>
      <c r="Q113" s="40">
        <v>237</v>
      </c>
      <c r="R113" s="40">
        <v>177</v>
      </c>
      <c r="S113" s="40">
        <v>205</v>
      </c>
      <c r="T113" s="40">
        <v>170</v>
      </c>
      <c r="U113" s="38">
        <f t="shared" si="290"/>
        <v>789</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1527</v>
      </c>
      <c r="CE113" s="19">
        <f t="shared" si="312"/>
        <v>190.875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428</v>
      </c>
      <c r="R117" s="37">
        <f>SUM(R110:R116)</f>
        <v>400</v>
      </c>
      <c r="S117" s="37">
        <f>SUM(S110:S116)</f>
        <v>404</v>
      </c>
      <c r="T117" s="37">
        <f>SUM(T110:T116)</f>
        <v>343</v>
      </c>
      <c r="U117" s="38">
        <f>SUM(U110:U116)</f>
        <v>1575</v>
      </c>
      <c r="V117" s="39"/>
      <c r="W117" s="37">
        <f>SUM(W110:W116)</f>
        <v>347</v>
      </c>
      <c r="X117" s="37">
        <f>SUM(X110:X116)</f>
        <v>363</v>
      </c>
      <c r="Y117" s="37">
        <f>SUM(Y110:Y116)</f>
        <v>349</v>
      </c>
      <c r="Z117" s="37">
        <f>SUM(Z110:Z116)</f>
        <v>425</v>
      </c>
      <c r="AA117" s="38">
        <f>SUM(AA110:AA116)</f>
        <v>1484</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6201</v>
      </c>
      <c r="CE117" s="17">
        <f>CD117/CC117</f>
        <v>387.5625</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42</v>
      </c>
      <c r="Q118" s="37">
        <f>Q117+$P$118-Q116</f>
        <v>470</v>
      </c>
      <c r="R118" s="37">
        <f>R117+$P$118-R116</f>
        <v>442</v>
      </c>
      <c r="S118" s="37">
        <f>S117+$P$118-S116</f>
        <v>446</v>
      </c>
      <c r="T118" s="37">
        <f>T117+$P$118-T116</f>
        <v>385</v>
      </c>
      <c r="U118" s="38">
        <f>Q118+R118+S118+T118</f>
        <v>1743</v>
      </c>
      <c r="V118" s="36">
        <f>SUM(V110:V115)</f>
        <v>50</v>
      </c>
      <c r="W118" s="37">
        <f>W117+$V$118-W116</f>
        <v>397</v>
      </c>
      <c r="X118" s="37">
        <f>X117+$V$118-X116</f>
        <v>413</v>
      </c>
      <c r="Y118" s="37">
        <f>Y117+$V$118-Y116</f>
        <v>399</v>
      </c>
      <c r="Z118" s="37">
        <f>Z117+$V$118-Z116</f>
        <v>475</v>
      </c>
      <c r="AA118" s="38">
        <f>W118+X118+Y118+Z118</f>
        <v>1684</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6981</v>
      </c>
      <c r="CE118" s="17">
        <f>CD118/CC118</f>
        <v>436.3125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0.5</v>
      </c>
      <c r="X119" s="37">
        <f t="shared" si="316"/>
        <v>1</v>
      </c>
      <c r="Y119" s="37">
        <f t="shared" si="316"/>
        <v>1</v>
      </c>
      <c r="Z119" s="37">
        <f t="shared" si="316"/>
        <v>1</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1</v>
      </c>
      <c r="H120" s="37">
        <f t="shared" si="313"/>
        <v>1</v>
      </c>
      <c r="I120" s="38">
        <f t="shared" si="313"/>
        <v>1</v>
      </c>
      <c r="J120" s="39"/>
      <c r="K120" s="37">
        <f t="shared" si="314"/>
        <v>0</v>
      </c>
      <c r="L120" s="37">
        <f t="shared" si="314"/>
        <v>1</v>
      </c>
      <c r="M120" s="37">
        <f t="shared" si="314"/>
        <v>1</v>
      </c>
      <c r="N120" s="37">
        <f t="shared" si="314"/>
        <v>1</v>
      </c>
      <c r="O120" s="38">
        <f t="shared" si="314"/>
        <v>1</v>
      </c>
      <c r="P120" s="39"/>
      <c r="Q120" s="37">
        <f t="shared" si="315"/>
        <v>1</v>
      </c>
      <c r="R120" s="37">
        <f t="shared" si="315"/>
        <v>1</v>
      </c>
      <c r="S120" s="37">
        <f t="shared" si="315"/>
        <v>1</v>
      </c>
      <c r="T120" s="37">
        <f t="shared" si="315"/>
        <v>1</v>
      </c>
      <c r="U120" s="38">
        <f t="shared" si="315"/>
        <v>1</v>
      </c>
      <c r="V120" s="39"/>
      <c r="W120" s="37">
        <f t="shared" si="316"/>
        <v>0</v>
      </c>
      <c r="X120" s="37">
        <f t="shared" si="316"/>
        <v>1</v>
      </c>
      <c r="Y120" s="37">
        <f t="shared" si="316"/>
        <v>1</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10</v>
      </c>
      <c r="V121" s="56"/>
      <c r="W121" s="57"/>
      <c r="X121" s="57"/>
      <c r="Y121" s="57"/>
      <c r="Z121" s="57"/>
      <c r="AA121" s="58">
        <f>SUM(W119+X119+Y119+Z119+AA119+W120+X120+Y120+Z120+AA120)</f>
        <v>6.5</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24">SUM(E123:H123)</f>
        <v>671</v>
      </c>
      <c r="J123" s="39">
        <v>34</v>
      </c>
      <c r="K123" s="40">
        <v>159</v>
      </c>
      <c r="L123" s="40">
        <v>145</v>
      </c>
      <c r="M123" s="40">
        <v>175</v>
      </c>
      <c r="N123" s="40">
        <v>121</v>
      </c>
      <c r="O123" s="38">
        <f t="shared" ref="O123:O129" si="325">SUM(K123:N123)</f>
        <v>600</v>
      </c>
      <c r="P123" s="39">
        <v>35</v>
      </c>
      <c r="Q123" s="40">
        <v>139</v>
      </c>
      <c r="R123" s="40">
        <v>188</v>
      </c>
      <c r="S123" s="40">
        <v>159</v>
      </c>
      <c r="T123" s="40">
        <v>145</v>
      </c>
      <c r="U123" s="38">
        <f t="shared" ref="U123:U129" si="326">SUM(Q123:T123)</f>
        <v>631</v>
      </c>
      <c r="V123" s="39">
        <v>35</v>
      </c>
      <c r="W123" s="40">
        <v>135</v>
      </c>
      <c r="X123" s="40">
        <v>143</v>
      </c>
      <c r="Y123" s="40">
        <v>169</v>
      </c>
      <c r="Z123" s="40">
        <v>209</v>
      </c>
      <c r="AA123" s="38">
        <f t="shared" ref="AA123:AA129" si="327">SUM(W123:Z123)</f>
        <v>656</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2558</v>
      </c>
      <c r="CE123" s="17">
        <f t="shared" ref="CE123:CE128" si="348">CD123/CC123</f>
        <v>159.875</v>
      </c>
    </row>
    <row r="124" spans="1:83" ht="15.75" customHeight="1" x14ac:dyDescent="0.25">
      <c r="A124" s="33"/>
      <c r="B124" s="102" t="s">
        <v>38</v>
      </c>
      <c r="C124" s="103" t="s">
        <v>39</v>
      </c>
      <c r="D124" s="36">
        <v>40</v>
      </c>
      <c r="E124" s="37">
        <v>190</v>
      </c>
      <c r="F124" s="37">
        <v>162</v>
      </c>
      <c r="G124" s="37">
        <v>171</v>
      </c>
      <c r="H124" s="37">
        <v>167</v>
      </c>
      <c r="I124" s="38">
        <f t="shared" si="324"/>
        <v>690</v>
      </c>
      <c r="J124" s="39">
        <v>39</v>
      </c>
      <c r="K124" s="40">
        <v>160</v>
      </c>
      <c r="L124" s="40">
        <v>166</v>
      </c>
      <c r="M124" s="40">
        <v>182</v>
      </c>
      <c r="N124" s="40">
        <v>159</v>
      </c>
      <c r="O124" s="38">
        <f t="shared" si="325"/>
        <v>667</v>
      </c>
      <c r="P124" s="39">
        <v>39</v>
      </c>
      <c r="Q124" s="40">
        <v>169</v>
      </c>
      <c r="R124" s="40">
        <v>171</v>
      </c>
      <c r="S124" s="40">
        <v>127</v>
      </c>
      <c r="T124" s="40">
        <v>164</v>
      </c>
      <c r="U124" s="38">
        <f t="shared" si="326"/>
        <v>631</v>
      </c>
      <c r="V124" s="39">
        <v>39</v>
      </c>
      <c r="W124" s="40">
        <v>182</v>
      </c>
      <c r="X124" s="40">
        <v>147</v>
      </c>
      <c r="Y124" s="40">
        <v>161</v>
      </c>
      <c r="Z124" s="40">
        <v>159</v>
      </c>
      <c r="AA124" s="38">
        <f t="shared" si="327"/>
        <v>649</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16</v>
      </c>
      <c r="CD124" s="17">
        <f t="shared" si="347"/>
        <v>2637</v>
      </c>
      <c r="CE124" s="17">
        <f t="shared" si="348"/>
        <v>164.8125</v>
      </c>
    </row>
    <row r="125" spans="1:83" ht="15.75" customHeight="1" x14ac:dyDescent="0.25">
      <c r="A125" s="33"/>
      <c r="B125" s="42" t="s">
        <v>112</v>
      </c>
      <c r="C125" s="43" t="s">
        <v>113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308</v>
      </c>
      <c r="R130" s="37">
        <f>SUM(R123:R129)</f>
        <v>359</v>
      </c>
      <c r="S130" s="37">
        <f>SUM(S123:S129)</f>
        <v>286</v>
      </c>
      <c r="T130" s="37">
        <f>SUM(T123:T129)</f>
        <v>309</v>
      </c>
      <c r="U130" s="38">
        <f>SUM(U123:U129)</f>
        <v>1262</v>
      </c>
      <c r="V130" s="39"/>
      <c r="W130" s="37">
        <f>SUM(W123:W129)</f>
        <v>317</v>
      </c>
      <c r="X130" s="37">
        <f>SUM(X123:X129)</f>
        <v>290</v>
      </c>
      <c r="Y130" s="37">
        <f>SUM(Y123:Y129)</f>
        <v>330</v>
      </c>
      <c r="Z130" s="37">
        <f>SUM(Z123:Z129)</f>
        <v>368</v>
      </c>
      <c r="AA130" s="38">
        <f>SUM(AA123:AA129)</f>
        <v>1305</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5195</v>
      </c>
      <c r="CE130" s="17">
        <f>CD130/CC130</f>
        <v>324.6875</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74</v>
      </c>
      <c r="Q131" s="37">
        <f>Q130+$P$131-Q129</f>
        <v>382</v>
      </c>
      <c r="R131" s="37">
        <f>R130+$P$131-R129</f>
        <v>433</v>
      </c>
      <c r="S131" s="37">
        <f>S130+$P$131-S129</f>
        <v>360</v>
      </c>
      <c r="T131" s="37">
        <f>T130+$P$131-T129</f>
        <v>383</v>
      </c>
      <c r="U131" s="38">
        <f>Q131+R131+S131+T131</f>
        <v>1558</v>
      </c>
      <c r="V131" s="36">
        <f>SUM(V123:V128)</f>
        <v>74</v>
      </c>
      <c r="W131" s="37">
        <f>W130+$V$131-W129</f>
        <v>391</v>
      </c>
      <c r="X131" s="37">
        <f>X130+$V$131-X129</f>
        <v>364</v>
      </c>
      <c r="Y131" s="37">
        <f>Y130+$V$131-Y129</f>
        <v>404</v>
      </c>
      <c r="Z131" s="37">
        <f>Z130+$V$131-Z129</f>
        <v>442</v>
      </c>
      <c r="AA131" s="38">
        <f>W131+X131+Y131+Z131</f>
        <v>1601</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6375</v>
      </c>
      <c r="CE131" s="17">
        <f>CD131/CC131</f>
        <v>398.4375</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1</v>
      </c>
      <c r="N132" s="37">
        <f t="shared" si="350"/>
        <v>0</v>
      </c>
      <c r="O132" s="38">
        <f t="shared" si="350"/>
        <v>0</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1</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0</v>
      </c>
      <c r="H133" s="37">
        <f t="shared" si="349"/>
        <v>0</v>
      </c>
      <c r="I133" s="38">
        <f t="shared" si="349"/>
        <v>0</v>
      </c>
      <c r="J133" s="39"/>
      <c r="K133" s="37">
        <f t="shared" si="350"/>
        <v>0</v>
      </c>
      <c r="L133" s="37">
        <f t="shared" si="350"/>
        <v>0</v>
      </c>
      <c r="M133" s="37">
        <f t="shared" si="350"/>
        <v>1</v>
      </c>
      <c r="N133" s="37">
        <f t="shared" si="350"/>
        <v>1</v>
      </c>
      <c r="O133" s="38">
        <f t="shared" si="350"/>
        <v>1</v>
      </c>
      <c r="P133" s="39"/>
      <c r="Q133" s="37">
        <f t="shared" si="351"/>
        <v>0</v>
      </c>
      <c r="R133" s="37">
        <f t="shared" si="351"/>
        <v>1</v>
      </c>
      <c r="S133" s="37">
        <f t="shared" si="351"/>
        <v>0</v>
      </c>
      <c r="T133" s="37">
        <f t="shared" si="351"/>
        <v>0</v>
      </c>
      <c r="U133" s="38">
        <f t="shared" si="351"/>
        <v>0</v>
      </c>
      <c r="V133" s="39"/>
      <c r="W133" s="37">
        <f t="shared" si="352"/>
        <v>0</v>
      </c>
      <c r="X133" s="37">
        <f t="shared" si="352"/>
        <v>0</v>
      </c>
      <c r="Y133" s="37">
        <f t="shared" si="352"/>
        <v>0</v>
      </c>
      <c r="Z133" s="37">
        <f t="shared" si="352"/>
        <v>1</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2</v>
      </c>
      <c r="V134" s="56"/>
      <c r="W134" s="57"/>
      <c r="X134" s="57"/>
      <c r="Y134" s="57"/>
      <c r="Z134" s="57"/>
      <c r="AA134" s="58">
        <f>SUM(W132+X132+Y132+Z132+AA132+W133+X133+Y133+Z133+AA133)</f>
        <v>2</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60">SUM(E136:H136)</f>
        <v>665</v>
      </c>
      <c r="J136" s="39">
        <v>28</v>
      </c>
      <c r="K136" s="40">
        <v>182</v>
      </c>
      <c r="L136" s="40">
        <v>176</v>
      </c>
      <c r="M136" s="40">
        <v>165</v>
      </c>
      <c r="N136" s="40">
        <v>182</v>
      </c>
      <c r="O136" s="38">
        <f t="shared" ref="O136:O142" si="361">SUM(K136:N136)</f>
        <v>705</v>
      </c>
      <c r="P136" s="39">
        <v>28</v>
      </c>
      <c r="Q136" s="40">
        <v>158</v>
      </c>
      <c r="R136" s="40">
        <v>159</v>
      </c>
      <c r="S136" s="40">
        <v>193</v>
      </c>
      <c r="T136" s="40">
        <v>195</v>
      </c>
      <c r="U136" s="38">
        <f t="shared" ref="U136:U142" si="362">SUM(Q136:T136)</f>
        <v>705</v>
      </c>
      <c r="V136" s="39">
        <v>28</v>
      </c>
      <c r="W136" s="40">
        <v>192</v>
      </c>
      <c r="X136" s="40">
        <v>181</v>
      </c>
      <c r="Y136" s="40">
        <v>151</v>
      </c>
      <c r="Z136" s="40">
        <v>156</v>
      </c>
      <c r="AA136" s="38">
        <f t="shared" ref="AA136:AA142" si="363">SUM(W136:Z136)</f>
        <v>680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2755</v>
      </c>
      <c r="CE136" s="17">
        <f t="shared" ref="CE136:CE141" si="384">CD136/CC136</f>
        <v>172.1875</v>
      </c>
    </row>
    <row r="137" spans="1:83" ht="15.75" customHeight="1" x14ac:dyDescent="0.25">
      <c r="A137" s="33"/>
      <c r="B137" s="102" t="s">
        <v>94</v>
      </c>
      <c r="C137" s="103" t="s">
        <v>95</v>
      </c>
      <c r="D137" s="36"/>
      <c r="E137" s="37"/>
      <c r="F137" s="37"/>
      <c r="G137" s="37"/>
      <c r="H137" s="37"/>
      <c r="I137" s="38">
        <f t="shared" si="360"/>
        <v>0</v>
      </c>
      <c r="J137" s="39"/>
      <c r="K137" s="40"/>
      <c r="L137" s="40"/>
      <c r="M137" s="40"/>
      <c r="N137" s="40"/>
      <c r="O137" s="38">
        <f t="shared" si="361"/>
        <v>0</v>
      </c>
      <c r="P137" s="39">
        <v>25</v>
      </c>
      <c r="Q137" s="40">
        <v>170</v>
      </c>
      <c r="R137" s="40">
        <v>192</v>
      </c>
      <c r="S137" s="40">
        <v>157</v>
      </c>
      <c r="T137" s="40">
        <v>199</v>
      </c>
      <c r="U137" s="38">
        <f t="shared" si="362"/>
        <v>718</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718</v>
      </c>
      <c r="CE137" s="17">
        <f t="shared" si="384"/>
        <v>179.5</v>
      </c>
    </row>
    <row r="138" spans="1:83" ht="15.75" customHeight="1" x14ac:dyDescent="0.25">
      <c r="A138" s="33"/>
      <c r="B138" s="42" t="s">
        <v>62</v>
      </c>
      <c r="C138" s="43" t="s">
        <v>87</v>
      </c>
      <c r="D138" s="39">
        <v>30</v>
      </c>
      <c r="E138" s="40">
        <v>200</v>
      </c>
      <c r="F138" s="40">
        <v>160</v>
      </c>
      <c r="G138" s="40">
        <v>163</v>
      </c>
      <c r="H138" s="40">
        <v>180</v>
      </c>
      <c r="I138" s="38">
        <f t="shared" si="360"/>
        <v>703</v>
      </c>
      <c r="J138" s="39">
        <v>30</v>
      </c>
      <c r="K138" s="40">
        <v>214</v>
      </c>
      <c r="L138" s="40">
        <v>158</v>
      </c>
      <c r="M138" s="40">
        <v>177</v>
      </c>
      <c r="N138" s="40">
        <v>143</v>
      </c>
      <c r="O138" s="38">
        <f t="shared" si="361"/>
        <v>692</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8</v>
      </c>
      <c r="CD138" s="17">
        <f t="shared" si="383"/>
        <v>1395</v>
      </c>
      <c r="CE138" s="19">
        <f t="shared" si="384"/>
        <v>174.375</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v>16</v>
      </c>
      <c r="W139" s="40">
        <v>158</v>
      </c>
      <c r="X139" s="40">
        <v>174</v>
      </c>
      <c r="Y139" s="40">
        <v>170</v>
      </c>
      <c r="Z139" s="40">
        <v>193</v>
      </c>
      <c r="AA139" s="38">
        <f t="shared" si="363"/>
        <v>695</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4</v>
      </c>
      <c r="BV139" s="17">
        <f t="shared" si="375"/>
        <v>0</v>
      </c>
      <c r="BW139" s="17">
        <f t="shared" si="376"/>
        <v>0</v>
      </c>
      <c r="BX139" s="17">
        <f t="shared" si="377"/>
        <v>0</v>
      </c>
      <c r="BY139" s="17">
        <f t="shared" si="378"/>
        <v>0</v>
      </c>
      <c r="BZ139" s="17">
        <f t="shared" si="379"/>
        <v>0</v>
      </c>
      <c r="CA139" s="17">
        <f t="shared" si="380"/>
        <v>0</v>
      </c>
      <c r="CB139" s="17">
        <f t="shared" si="381"/>
        <v>0</v>
      </c>
      <c r="CC139" s="17">
        <f t="shared" si="382"/>
        <v>4</v>
      </c>
      <c r="CD139" s="17">
        <f t="shared" si="383"/>
        <v>695</v>
      </c>
      <c r="CE139" s="19">
        <f t="shared" si="384"/>
        <v>173.75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328</v>
      </c>
      <c r="R143" s="37">
        <f>SUM(R136:R142)</f>
        <v>351</v>
      </c>
      <c r="S143" s="37">
        <f>SUM(S136:S142)</f>
        <v>350</v>
      </c>
      <c r="T143" s="37">
        <f>SUM(T136:T142)</f>
        <v>394</v>
      </c>
      <c r="U143" s="38">
        <f>SUM(U136:U142)</f>
        <v>1423</v>
      </c>
      <c r="V143" s="39"/>
      <c r="W143" s="37">
        <f>SUM(W136:W142)</f>
        <v>350</v>
      </c>
      <c r="X143" s="37">
        <f>SUM(X136:X142)</f>
        <v>355</v>
      </c>
      <c r="Y143" s="37">
        <f>SUM(Y136:Y142)</f>
        <v>321</v>
      </c>
      <c r="Z143" s="37">
        <f>SUM(Z136:Z142)</f>
        <v>349</v>
      </c>
      <c r="AA143" s="38">
        <f>SUM(AA136:AA142)</f>
        <v>1375</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5563</v>
      </c>
      <c r="CE143" s="17">
        <f>CD143/CC143</f>
        <v>347.6875</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53</v>
      </c>
      <c r="Q144" s="37">
        <f>Q143+$P$144-Q142</f>
        <v>381</v>
      </c>
      <c r="R144" s="37">
        <f>R143+$P$144-R142</f>
        <v>404</v>
      </c>
      <c r="S144" s="37">
        <f>S143+$P$144-S142</f>
        <v>403</v>
      </c>
      <c r="T144" s="37">
        <f>T143+$P$144-T142</f>
        <v>447</v>
      </c>
      <c r="U144" s="38">
        <f>Q144+R144+S144+T144</f>
        <v>1635</v>
      </c>
      <c r="V144" s="36">
        <f>SUM(V136:V141)</f>
        <v>44</v>
      </c>
      <c r="W144" s="37">
        <f>W143+$V$144</f>
        <v>394</v>
      </c>
      <c r="X144" s="37">
        <f>X143+$V$144</f>
        <v>399</v>
      </c>
      <c r="Y144" s="37">
        <f>Y143+$V$144</f>
        <v>365</v>
      </c>
      <c r="Z144" s="37">
        <f>Z143+$V$144</f>
        <v>393</v>
      </c>
      <c r="AA144" s="38">
        <f>W144+X144+Y144+Z144</f>
        <v>1551</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6407</v>
      </c>
      <c r="CE144" s="17">
        <f>CD144/CC144</f>
        <v>400.4375</v>
      </c>
    </row>
    <row r="145" spans="1:83" ht="15.75" customHeight="1" x14ac:dyDescent="0.25">
      <c r="A145" s="33"/>
      <c r="B145" s="34" t="s">
        <v>34</v>
      </c>
      <c r="C145" s="43"/>
      <c r="D145" s="39"/>
      <c r="E145" s="37">
        <f t="shared" ref="E145:I146" si="385">IF($D$144&gt;0,IF(E143=E161,0.5,IF(E143&gt;E161,1,0)),0)</f>
        <v>0</v>
      </c>
      <c r="F145" s="37">
        <f t="shared" si="385"/>
        <v>1</v>
      </c>
      <c r="G145" s="37">
        <f t="shared" si="385"/>
        <v>0</v>
      </c>
      <c r="H145" s="37">
        <f t="shared" si="385"/>
        <v>0</v>
      </c>
      <c r="I145" s="38">
        <f t="shared" si="385"/>
        <v>0</v>
      </c>
      <c r="J145" s="39"/>
      <c r="K145" s="37">
        <f t="shared" ref="K145:O146" si="386">IF($J$144&gt;0,IF(K143=K117,0.5,IF(K143&gt;K117,1,0)),0)</f>
        <v>1</v>
      </c>
      <c r="L145" s="37">
        <f t="shared" si="386"/>
        <v>0</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1</v>
      </c>
      <c r="BT145" s="17">
        <f>SUM((IF(Q145&gt;0,1,0)+(IF(R145&gt;0,1,0)+(IF(S145&gt;0,1,0)+(IF(T145&gt;0,1,0))))))</f>
        <v>4</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0</v>
      </c>
      <c r="F146" s="37">
        <f t="shared" si="385"/>
        <v>1</v>
      </c>
      <c r="G146" s="37">
        <f t="shared" si="385"/>
        <v>0</v>
      </c>
      <c r="H146" s="37">
        <f t="shared" si="385"/>
        <v>0</v>
      </c>
      <c r="I146" s="38">
        <f t="shared" si="385"/>
        <v>0</v>
      </c>
      <c r="J146" s="39"/>
      <c r="K146" s="37">
        <f t="shared" si="386"/>
        <v>1</v>
      </c>
      <c r="L146" s="37">
        <f t="shared" si="386"/>
        <v>0</v>
      </c>
      <c r="M146" s="37">
        <f t="shared" si="386"/>
        <v>0</v>
      </c>
      <c r="N146" s="37">
        <f t="shared" si="386"/>
        <v>0</v>
      </c>
      <c r="O146" s="38">
        <f t="shared" si="386"/>
        <v>0</v>
      </c>
      <c r="P146" s="39"/>
      <c r="Q146" s="37">
        <f t="shared" si="387"/>
        <v>1</v>
      </c>
      <c r="R146" s="37">
        <f t="shared" si="387"/>
        <v>1</v>
      </c>
      <c r="S146" s="37">
        <f t="shared" si="387"/>
        <v>1</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4</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v>34</v>
      </c>
      <c r="Q149" s="40">
        <v>201</v>
      </c>
      <c r="R149" s="40">
        <v>183</v>
      </c>
      <c r="S149" s="40">
        <v>183</v>
      </c>
      <c r="T149" s="40">
        <v>210</v>
      </c>
      <c r="U149" s="38">
        <f>SUM(Q149:T149)</f>
        <v>777</v>
      </c>
      <c r="V149" s="39">
        <v>32</v>
      </c>
      <c r="W149" s="40">
        <v>152</v>
      </c>
      <c r="X149" s="40">
        <v>156</v>
      </c>
      <c r="Y149" s="40">
        <v>169</v>
      </c>
      <c r="Z149" s="40">
        <v>174</v>
      </c>
      <c r="AA149" s="38">
        <f>SUM(W149:Z149)</f>
        <v>651</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0</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12</v>
      </c>
      <c r="CD149" s="17">
        <f t="shared" ref="CD149:CD158" si="412">I149+O149+U149+AA149+AG149+AM149+AS149+AY149+BE149+BK149+BQ149</f>
        <v>2091</v>
      </c>
      <c r="CE149" s="17">
        <f t="shared" ref="CE149:CE158" si="413">CD149/CC149</f>
        <v>174.25</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v>39</v>
      </c>
      <c r="Q150" s="40">
        <v>145</v>
      </c>
      <c r="R150" s="40">
        <v>136</v>
      </c>
      <c r="S150" s="40">
        <v>159</v>
      </c>
      <c r="T150" s="40">
        <v>163</v>
      </c>
      <c r="U150" s="38">
        <f>SUM(Q150:T150)</f>
        <v>603</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1918</v>
      </c>
      <c r="CE150" s="17">
        <f t="shared" si="413"/>
        <v>159.83333333333334</v>
      </c>
    </row>
    <row r="151" spans="1:83" ht="15.75" customHeight="1" x14ac:dyDescent="0.25">
      <c r="A151" s="33"/>
      <c r="B151" s="42" t="s">
        <v>105</v>
      </c>
      <c r="C151" s="43" t="s">
        <v>106</v>
      </c>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t="s">
        <v>128</v>
      </c>
      <c r="C152" s="43" t="s">
        <v>37</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129</v>
      </c>
      <c r="C153" s="43" t="s">
        <v>130</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v>50</v>
      </c>
      <c r="W153" s="40">
        <v>134</v>
      </c>
      <c r="X153" s="40">
        <v>146</v>
      </c>
      <c r="Y153" s="40">
        <v>155</v>
      </c>
      <c r="Z153" s="40">
        <v>186</v>
      </c>
      <c r="AA153" s="38">
        <f t="shared" ref="AA153:AA158" si="417">SUM(W153:Z153)</f>
        <v>621</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4</v>
      </c>
      <c r="BV153" s="17">
        <f t="shared" si="404"/>
        <v>0</v>
      </c>
      <c r="BW153" s="17">
        <f t="shared" si="405"/>
        <v>0</v>
      </c>
      <c r="BX153" s="17">
        <f t="shared" si="406"/>
        <v>0</v>
      </c>
      <c r="BY153" s="17">
        <f t="shared" si="407"/>
        <v>0</v>
      </c>
      <c r="BZ153" s="17">
        <f t="shared" si="408"/>
        <v>0</v>
      </c>
      <c r="CA153" s="17">
        <f t="shared" si="409"/>
        <v>0</v>
      </c>
      <c r="CB153" s="17">
        <f t="shared" si="410"/>
        <v>0</v>
      </c>
      <c r="CC153" s="17">
        <f t="shared" si="411"/>
        <v>4</v>
      </c>
      <c r="CD153" s="17">
        <f t="shared" si="412"/>
        <v>621</v>
      </c>
      <c r="CE153" s="19">
        <f t="shared" si="413"/>
        <v>155.25</v>
      </c>
    </row>
    <row r="154" spans="1:83" ht="15.75" x14ac:dyDescent="0.25">
      <c r="A154" s="33"/>
      <c r="B154" s="42" t="s">
        <v>132</v>
      </c>
      <c r="C154" s="43" t="s">
        <v>133</v>
      </c>
      <c r="D154" s="39">
        <v>28</v>
      </c>
      <c r="E154" s="40">
        <v>182</v>
      </c>
      <c r="F154" s="40">
        <v>168</v>
      </c>
      <c r="G154" s="40">
        <v>183</v>
      </c>
      <c r="H154" s="40">
        <v>182</v>
      </c>
      <c r="I154" s="38">
        <f t="shared" si="414"/>
        <v>715</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715</v>
      </c>
      <c r="CE154" s="19">
        <f t="shared" si="413"/>
        <v>178.75</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376</v>
      </c>
      <c r="F161" s="37">
        <f>SUM(F149:F160)</f>
        <v>312</v>
      </c>
      <c r="G161" s="37">
        <f>SUM(G149:G160)</f>
        <v>344</v>
      </c>
      <c r="H161" s="37">
        <f>SUM(H149:H160)</f>
        <v>337</v>
      </c>
      <c r="I161" s="38">
        <f>SUM(I149:I160)</f>
        <v>1369</v>
      </c>
      <c r="J161" s="39"/>
      <c r="K161" s="37">
        <f>SUM(K149:K160)</f>
        <v>300</v>
      </c>
      <c r="L161" s="37">
        <f>SUM(L149:L160)</f>
        <v>299</v>
      </c>
      <c r="M161" s="37">
        <f>SUM(M149:M160)</f>
        <v>370</v>
      </c>
      <c r="N161" s="37">
        <f>SUM(N149:N160)</f>
        <v>355</v>
      </c>
      <c r="O161" s="38">
        <f>SUM(O149:O160)</f>
        <v>1324</v>
      </c>
      <c r="P161" s="39"/>
      <c r="Q161" s="37">
        <f>SUM(Q149:Q160)</f>
        <v>346</v>
      </c>
      <c r="R161" s="37">
        <f>SUM(R149:R160)</f>
        <v>319</v>
      </c>
      <c r="S161" s="37">
        <f>SUM(S149:S160)</f>
        <v>342</v>
      </c>
      <c r="T161" s="37">
        <f>SUM(T149:T160)</f>
        <v>373</v>
      </c>
      <c r="U161" s="38">
        <f>SUM(U149:U160)</f>
        <v>1380</v>
      </c>
      <c r="V161" s="39"/>
      <c r="W161" s="37">
        <f>SUM(W149:W160)</f>
        <v>286</v>
      </c>
      <c r="X161" s="37">
        <f>SUM(X149:X160)</f>
        <v>302</v>
      </c>
      <c r="Y161" s="37">
        <f>SUM(Y149:Y160)</f>
        <v>324</v>
      </c>
      <c r="Z161" s="37">
        <f>SUM(Z149:Z160)</f>
        <v>360</v>
      </c>
      <c r="AA161" s="38">
        <f>SUM(AA149:AA160)</f>
        <v>1272</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5345</v>
      </c>
      <c r="CE161" s="17">
        <f>CD161/CC161</f>
        <v>334.0625</v>
      </c>
    </row>
    <row r="162" spans="1:83" ht="15.75" customHeight="1" x14ac:dyDescent="0.25">
      <c r="A162" s="33"/>
      <c r="B162" s="34" t="s">
        <v>33</v>
      </c>
      <c r="C162" s="43"/>
      <c r="D162" s="36">
        <f>SUM(D149:D158)</f>
        <v>63</v>
      </c>
      <c r="E162" s="37">
        <f>E161+$D$162-E160</f>
        <v>439</v>
      </c>
      <c r="F162" s="37">
        <f>F161+$D$162-F160</f>
        <v>375</v>
      </c>
      <c r="G162" s="37">
        <f>G161+$D$162-G160</f>
        <v>407</v>
      </c>
      <c r="H162" s="37">
        <f>H161+$D$162-H160</f>
        <v>400</v>
      </c>
      <c r="I162" s="38">
        <f>E162+F162+G162+H162</f>
        <v>1621</v>
      </c>
      <c r="J162" s="36">
        <f>SUM(J149:J158)</f>
        <v>72</v>
      </c>
      <c r="K162" s="37">
        <f>K161+$J$162-K160</f>
        <v>372</v>
      </c>
      <c r="L162" s="37">
        <f>L161+$J$162-L160</f>
        <v>371</v>
      </c>
      <c r="M162" s="37">
        <f>M161+$J$162-M160</f>
        <v>442</v>
      </c>
      <c r="N162" s="37">
        <f>N161+$J$162-N160</f>
        <v>427</v>
      </c>
      <c r="O162" s="38">
        <f>K162+L162+M162+N162</f>
        <v>1612</v>
      </c>
      <c r="P162" s="36">
        <f>SUM(P149:P158)</f>
        <v>73</v>
      </c>
      <c r="Q162" s="37">
        <f>Q161+$P$162-Q160</f>
        <v>419</v>
      </c>
      <c r="R162" s="37">
        <f>R161+$P$162-R160</f>
        <v>392</v>
      </c>
      <c r="S162" s="37">
        <f>S161+$P$162-S160</f>
        <v>415</v>
      </c>
      <c r="T162" s="37">
        <f>T161+$P$162-T160</f>
        <v>446</v>
      </c>
      <c r="U162" s="38">
        <f>Q162+R162+S162+T162</f>
        <v>1672</v>
      </c>
      <c r="V162" s="36">
        <f>SUM(V149:V158)</f>
        <v>82</v>
      </c>
      <c r="W162" s="37">
        <f>W161+$V$162-W160</f>
        <v>368</v>
      </c>
      <c r="X162" s="37">
        <f>X161+$V$162-X160</f>
        <v>384</v>
      </c>
      <c r="Y162" s="37">
        <f>Y161+$V$162-Y160</f>
        <v>406</v>
      </c>
      <c r="Z162" s="37">
        <f>Z161+$V$162-Z160</f>
        <v>442</v>
      </c>
      <c r="AA162" s="38">
        <f>W162+X162+Y162+Z162</f>
        <v>1600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6505</v>
      </c>
      <c r="CE162" s="17">
        <f>CD162/CC162</f>
        <v>406.5625</v>
      </c>
    </row>
    <row r="163" spans="1:83" ht="15.75" customHeight="1" x14ac:dyDescent="0.25">
      <c r="A163" s="33"/>
      <c r="B163" s="34" t="s">
        <v>34</v>
      </c>
      <c r="C163" s="43"/>
      <c r="D163" s="39"/>
      <c r="E163" s="37">
        <f t="shared" ref="E163:I164" si="421">IF($D$162&gt;0,IF(E161=E143,0.5,IF(E161&gt;E143,1,0)),0)</f>
        <v>1</v>
      </c>
      <c r="F163" s="37">
        <f t="shared" si="421"/>
        <v>0</v>
      </c>
      <c r="G163" s="37">
        <f t="shared" si="421"/>
        <v>1</v>
      </c>
      <c r="H163" s="37">
        <f t="shared" si="421"/>
        <v>1</v>
      </c>
      <c r="I163" s="38">
        <f t="shared" si="421"/>
        <v>1</v>
      </c>
      <c r="J163" s="39"/>
      <c r="K163" s="37">
        <f t="shared" ref="K163:O164" si="422">IF($J$162&gt;0,IF(K161=K36,0.5,IF(K161&gt;K36,1,0)),0)</f>
        <v>0</v>
      </c>
      <c r="L163" s="37">
        <f t="shared" si="422"/>
        <v>0</v>
      </c>
      <c r="M163" s="37">
        <f t="shared" si="422"/>
        <v>1</v>
      </c>
      <c r="N163" s="37">
        <f t="shared" si="422"/>
        <v>1</v>
      </c>
      <c r="O163" s="38">
        <f t="shared" si="422"/>
        <v>1</v>
      </c>
      <c r="P163" s="39"/>
      <c r="Q163" s="37">
        <f t="shared" ref="Q163:U164" si="423">IF($P$162&gt;0,IF(Q161=Q65,0.5,IF(Q161&gt;Q65,1,0)),0)</f>
        <v>1</v>
      </c>
      <c r="R163" s="37">
        <f t="shared" si="423"/>
        <v>1</v>
      </c>
      <c r="S163" s="37">
        <f t="shared" si="423"/>
        <v>0.5</v>
      </c>
      <c r="T163" s="37">
        <f t="shared" si="423"/>
        <v>0</v>
      </c>
      <c r="U163" s="38">
        <f t="shared" si="423"/>
        <v>0</v>
      </c>
      <c r="V163" s="39"/>
      <c r="W163" s="37">
        <f t="shared" ref="W163:AA164" si="424">IF($V$162&gt;0,IF(W161=W91,0.5,IF(W161&gt;W91,1,0)),0)</f>
        <v>0</v>
      </c>
      <c r="X163" s="37">
        <f t="shared" si="424"/>
        <v>0</v>
      </c>
      <c r="Y163" s="37">
        <f t="shared" si="424"/>
        <v>0</v>
      </c>
      <c r="Z163" s="37">
        <f t="shared" si="424"/>
        <v>1</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1</v>
      </c>
      <c r="F164" s="37">
        <f t="shared" si="421"/>
        <v>0</v>
      </c>
      <c r="G164" s="37">
        <f t="shared" si="421"/>
        <v>1</v>
      </c>
      <c r="H164" s="37">
        <f t="shared" si="421"/>
        <v>1</v>
      </c>
      <c r="I164" s="38">
        <f t="shared" si="421"/>
        <v>1</v>
      </c>
      <c r="J164" s="39"/>
      <c r="K164" s="37">
        <f t="shared" si="422"/>
        <v>0</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0</v>
      </c>
      <c r="U164" s="38">
        <f t="shared" si="423"/>
        <v>1</v>
      </c>
      <c r="V164" s="39"/>
      <c r="W164" s="37">
        <f t="shared" si="424"/>
        <v>0</v>
      </c>
      <c r="X164" s="37">
        <f t="shared" si="424"/>
        <v>0</v>
      </c>
      <c r="Y164" s="37">
        <f t="shared" si="424"/>
        <v>0</v>
      </c>
      <c r="Z164" s="37">
        <f t="shared" si="424"/>
        <v>1</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8</v>
      </c>
      <c r="J165" s="56"/>
      <c r="K165" s="57"/>
      <c r="L165" s="57"/>
      <c r="M165" s="57"/>
      <c r="N165" s="57"/>
      <c r="O165" s="58">
        <f>SUM(K163+L163+M163+N163+O163+K164+L164+M164+N164+O164)</f>
        <v>6</v>
      </c>
      <c r="P165" s="56"/>
      <c r="Q165" s="57"/>
      <c r="R165" s="57"/>
      <c r="S165" s="57"/>
      <c r="T165" s="57"/>
      <c r="U165" s="58">
        <f>SUM(Q163+R163+S163+T163+U163+Q164+R164+S164+T164+U164)</f>
        <v>6.5</v>
      </c>
      <c r="V165" s="56"/>
      <c r="W165" s="57"/>
      <c r="X165" s="57"/>
      <c r="Y165" s="57"/>
      <c r="Z165" s="57"/>
      <c r="AA165" s="58">
        <f>SUM(W163+X163+Y163+Z163+AA163+W164+X164+Y164+Z164+AA164)</f>
        <v>2</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17237</v>
      </c>
      <c r="J168" s="79"/>
      <c r="K168" s="80"/>
      <c r="L168" s="80"/>
      <c r="M168" s="80"/>
      <c r="N168" s="80"/>
      <c r="O168" s="82">
        <f>O161+O143+O130+O117+O104+O91+O78+O65+O52+O36+O23+O10</f>
        <v>16608</v>
      </c>
      <c r="P168" s="79"/>
      <c r="Q168" s="80"/>
      <c r="R168" s="80"/>
      <c r="S168" s="80"/>
      <c r="T168" s="80"/>
      <c r="U168" s="82">
        <f>U161+U143+U130+U117+U104+U91+U78+U65+U52+U36+U23+U10</f>
        <v>16862</v>
      </c>
      <c r="V168" s="79"/>
      <c r="W168" s="80"/>
      <c r="X168" s="80"/>
      <c r="Y168" s="80"/>
      <c r="Z168" s="80"/>
      <c r="AA168" s="82">
        <f>AA161+AA143+AA130+AA117+AA104+AA91+AA78+AA65+AA52+AA36+AA23+AA10</f>
        <v>17190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179.55208333333334</v>
      </c>
      <c r="J169" s="86"/>
      <c r="K169" s="87"/>
      <c r="L169" s="87"/>
      <c r="M169" s="87"/>
      <c r="N169" s="87"/>
      <c r="O169" s="88">
        <f>O168/96</f>
        <v>173</v>
      </c>
      <c r="P169" s="86"/>
      <c r="Q169" s="87"/>
      <c r="R169" s="87"/>
      <c r="S169" s="87"/>
      <c r="T169" s="87"/>
      <c r="U169" s="88">
        <f>U168/96</f>
        <v>175.64583333333334</v>
      </c>
      <c r="V169" s="86"/>
      <c r="W169" s="87"/>
      <c r="X169" s="87"/>
      <c r="Y169" s="87"/>
      <c r="Z169" s="87"/>
      <c r="AA169" s="88">
        <f>AA168/96</f>
        <v>179.0625</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activeCell="F35" sqref="F35"/>
    </sheetView>
  </sheetViews>
  <sheetFormatPr baseColWidth="10" defaultColWidth="10.875" defaultRowHeight="12.75" customHeight="1" x14ac:dyDescent="0.2"/>
  <cols>
    <col min="1" max="1" width="9.5" style="5" customWidth="1"/>
    <col min="2" max="2" width="10.62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0</v>
      </c>
      <c r="F2" s="90">
        <f>'Détail par équipe'!CD45+D2</f>
        <v>0</v>
      </c>
      <c r="G2" s="91" t="e">
        <f t="shared" ref="G2:G33" si="0">ROUNDDOWN(F2/E2,0)</f>
        <v>#DIV/0!</v>
      </c>
      <c r="H2" s="91" t="e">
        <f t="shared" ref="H2:H33" si="1">ROUNDDOWN(IF(G2&gt;220,0,((220-G2)*0.7)),0)</f>
        <v>#DIV/0!</v>
      </c>
    </row>
    <row r="3" spans="1:8" hidden="1" x14ac:dyDescent="0.2">
      <c r="A3" s="90">
        <f>'Détail par équipe'!B32</f>
        <v>4</v>
      </c>
      <c r="B3" s="90">
        <f>'Détail par équipe'!C32</f>
        <v>0</v>
      </c>
      <c r="C3" s="90">
        <v>0</v>
      </c>
      <c r="D3" s="90">
        <v>0</v>
      </c>
      <c r="E3" s="90">
        <f>'Détail par équipe'!CC32+C3</f>
        <v>0</v>
      </c>
      <c r="F3" s="90">
        <f>'Détail par équipe'!CD32+D3</f>
        <v>0</v>
      </c>
      <c r="G3" s="91" t="e">
        <f t="shared" si="0"/>
        <v>#DIV/0!</v>
      </c>
      <c r="H3" s="91" t="e">
        <f t="shared" si="1"/>
        <v>#DIV/0!</v>
      </c>
    </row>
    <row r="4" spans="1:8" hidden="1" x14ac:dyDescent="0.2">
      <c r="A4" s="90">
        <f>'Détail par équipe'!B87</f>
        <v>4</v>
      </c>
      <c r="B4" s="90">
        <f>'Détail par équipe'!C87</f>
        <v>0</v>
      </c>
      <c r="C4" s="90">
        <v>0</v>
      </c>
      <c r="D4" s="90">
        <v>0</v>
      </c>
      <c r="E4" s="90">
        <f>'Détail par équipe'!CC87+C4</f>
        <v>0</v>
      </c>
      <c r="F4" s="90">
        <f>'Détail par équipe'!CD87+D4</f>
        <v>0</v>
      </c>
      <c r="G4" s="91" t="e">
        <f t="shared" si="0"/>
        <v>#DIV/0!</v>
      </c>
      <c r="H4" s="91" t="e">
        <f t="shared" si="1"/>
        <v>#DIV/0!</v>
      </c>
    </row>
    <row r="5" spans="1:8" hidden="1" x14ac:dyDescent="0.2">
      <c r="A5" s="90">
        <f>'Détail par équipe'!B126</f>
        <v>4</v>
      </c>
      <c r="B5" s="90">
        <f>'Détail par équipe'!C126</f>
        <v>0</v>
      </c>
      <c r="C5" s="90">
        <v>0</v>
      </c>
      <c r="D5" s="90">
        <v>0</v>
      </c>
      <c r="E5" s="90">
        <f>'Détail par équipe'!CC126+C5</f>
        <v>0</v>
      </c>
      <c r="F5" s="90">
        <f>'Détail par équipe'!CD126+D5</f>
        <v>0</v>
      </c>
      <c r="G5" s="91" t="e">
        <f t="shared" si="0"/>
        <v>#DIV/0!</v>
      </c>
      <c r="H5" s="91" t="e">
        <f t="shared" si="1"/>
        <v>#DIV/0!</v>
      </c>
    </row>
    <row r="6" spans="1:8" hidden="1" x14ac:dyDescent="0.2">
      <c r="A6" s="90">
        <f>'Détail par équipe'!B74</f>
        <v>4</v>
      </c>
      <c r="B6" s="90">
        <f>'Détail par équipe'!C74</f>
        <v>0</v>
      </c>
      <c r="C6" s="90">
        <v>0</v>
      </c>
      <c r="D6" s="90">
        <v>0</v>
      </c>
      <c r="E6" s="90">
        <f>'Détail par équipe'!CC74</f>
        <v>0</v>
      </c>
      <c r="F6" s="90">
        <f>'Détail par équipe'!CD74</f>
        <v>0</v>
      </c>
      <c r="G6" s="91" t="e">
        <f t="shared" si="0"/>
        <v>#DIV/0!</v>
      </c>
      <c r="H6" s="91" t="e">
        <f t="shared" si="1"/>
        <v>#DIV/0!</v>
      </c>
    </row>
    <row r="7" spans="1:8" hidden="1" x14ac:dyDescent="0.2">
      <c r="A7" s="90">
        <f>'Détail par équipe'!B75</f>
        <v>5</v>
      </c>
      <c r="B7" s="90">
        <f>'Détail par équipe'!C75</f>
        <v>0</v>
      </c>
      <c r="C7" s="90">
        <v>0</v>
      </c>
      <c r="D7" s="90">
        <v>0</v>
      </c>
      <c r="E7" s="90">
        <f>'Détail par équipe'!CC75</f>
        <v>0</v>
      </c>
      <c r="F7" s="90">
        <f>'Détail par équipe'!CD75</f>
        <v>0</v>
      </c>
      <c r="G7" s="91" t="e">
        <f t="shared" si="0"/>
        <v>#DIV/0!</v>
      </c>
      <c r="H7" s="91" t="e">
        <f t="shared" si="1"/>
        <v>#DIV/0!</v>
      </c>
    </row>
    <row r="8" spans="1:8" hidden="1" x14ac:dyDescent="0.2">
      <c r="A8" s="90">
        <f>'Détail par équipe'!B101</f>
        <v>5</v>
      </c>
      <c r="B8" s="90">
        <f>'Détail par équipe'!C101</f>
        <v>0</v>
      </c>
      <c r="C8" s="90">
        <v>0</v>
      </c>
      <c r="D8" s="90">
        <v>0</v>
      </c>
      <c r="E8" s="90">
        <f>'Détail par équipe'!CC101</f>
        <v>0</v>
      </c>
      <c r="F8" s="90">
        <f>'Détail par équipe'!CD101</f>
        <v>0</v>
      </c>
      <c r="G8" s="91" t="e">
        <f t="shared" si="0"/>
        <v>#DIV/0!</v>
      </c>
      <c r="H8" s="91" t="e">
        <f t="shared" si="1"/>
        <v>#DIV/0!</v>
      </c>
    </row>
    <row r="9" spans="1:8" hidden="1" x14ac:dyDescent="0.2">
      <c r="A9" s="90">
        <f>'Détail par équipe'!B127</f>
        <v>5</v>
      </c>
      <c r="B9" s="90">
        <f>'Détail par équipe'!C127</f>
        <v>0</v>
      </c>
      <c r="C9" s="90">
        <v>0</v>
      </c>
      <c r="D9" s="90">
        <v>0</v>
      </c>
      <c r="E9" s="90">
        <f>'Détail par équipe'!CC127</f>
        <v>0</v>
      </c>
      <c r="F9" s="90">
        <f>'Détail par équipe'!CD127</f>
        <v>0</v>
      </c>
      <c r="G9" s="91" t="e">
        <f t="shared" si="0"/>
        <v>#DIV/0!</v>
      </c>
      <c r="H9" s="91" t="e">
        <f t="shared" si="1"/>
        <v>#DIV/0!</v>
      </c>
    </row>
    <row r="10" spans="1:8" hidden="1" x14ac:dyDescent="0.2">
      <c r="A10" s="90">
        <f>'Détail par équipe'!B140</f>
        <v>5</v>
      </c>
      <c r="B10" s="90">
        <f>'Détail par équipe'!C140</f>
        <v>0</v>
      </c>
      <c r="C10" s="90">
        <v>0</v>
      </c>
      <c r="D10" s="90">
        <v>0</v>
      </c>
      <c r="E10" s="90">
        <f>'Détail par équipe'!CC140</f>
        <v>0</v>
      </c>
      <c r="F10" s="90">
        <f>'Détail par équipe'!CD140</f>
        <v>0</v>
      </c>
      <c r="G10" s="91" t="e">
        <f t="shared" si="0"/>
        <v>#DIV/0!</v>
      </c>
      <c r="H10" s="91" t="e">
        <f t="shared" si="1"/>
        <v>#DIV/0!</v>
      </c>
    </row>
    <row r="11" spans="1:8" hidden="1" x14ac:dyDescent="0.2">
      <c r="A11" s="90">
        <f>'Détail par équipe'!B33</f>
        <v>5</v>
      </c>
      <c r="B11" s="90">
        <f>'Détail par équipe'!C33</f>
        <v>0</v>
      </c>
      <c r="C11" s="90">
        <v>0</v>
      </c>
      <c r="D11" s="90">
        <v>0</v>
      </c>
      <c r="E11" s="90">
        <f>'Détail par équipe'!CC33</f>
        <v>0</v>
      </c>
      <c r="F11" s="90">
        <f>'Détail par équipe'!CD33</f>
        <v>0</v>
      </c>
      <c r="G11" s="91" t="e">
        <f t="shared" si="0"/>
        <v>#DIV/0!</v>
      </c>
      <c r="H11" s="91" t="e">
        <f t="shared" si="1"/>
        <v>#DIV/0!</v>
      </c>
    </row>
    <row r="12" spans="1:8" hidden="1" x14ac:dyDescent="0.2">
      <c r="A12" s="90">
        <f>'Détail par équipe'!B7</f>
        <v>5</v>
      </c>
      <c r="B12" s="90">
        <f>'Détail par équipe'!C7</f>
        <v>0</v>
      </c>
      <c r="C12" s="90">
        <v>0</v>
      </c>
      <c r="D12" s="90">
        <v>0</v>
      </c>
      <c r="E12" s="90">
        <f>'Détail par équipe'!CC7</f>
        <v>0</v>
      </c>
      <c r="F12" s="90">
        <f>'Détail par équipe'!CD7</f>
        <v>0</v>
      </c>
      <c r="G12" s="91" t="e">
        <f t="shared" si="0"/>
        <v>#DIV/0!</v>
      </c>
      <c r="H12" s="91" t="e">
        <f t="shared" si="1"/>
        <v>#DIV/0!</v>
      </c>
    </row>
    <row r="13" spans="1:8" hidden="1" x14ac:dyDescent="0.2">
      <c r="A13" s="90">
        <f>'Détail par équipe'!B46</f>
        <v>5</v>
      </c>
      <c r="B13" s="90">
        <f>'Détail par équipe'!C46</f>
        <v>0</v>
      </c>
      <c r="C13" s="90">
        <v>0</v>
      </c>
      <c r="D13" s="90">
        <v>0</v>
      </c>
      <c r="E13" s="90">
        <f>'Détail par équipe'!CC46+C13</f>
        <v>0</v>
      </c>
      <c r="F13" s="90">
        <f>'Détail par équipe'!CD46+D13</f>
        <v>0</v>
      </c>
      <c r="G13" s="91" t="e">
        <f t="shared" si="0"/>
        <v>#DIV/0!</v>
      </c>
      <c r="H13" s="91" t="e">
        <f t="shared" si="1"/>
        <v>#DIV/0!</v>
      </c>
    </row>
    <row r="14" spans="1:8" hidden="1" x14ac:dyDescent="0.2">
      <c r="A14" s="90">
        <f>'Détail par équipe'!B88</f>
        <v>5</v>
      </c>
      <c r="B14" s="90">
        <f>'Détail par équipe'!C88</f>
        <v>0</v>
      </c>
      <c r="C14" s="90">
        <v>0</v>
      </c>
      <c r="D14" s="90">
        <v>0</v>
      </c>
      <c r="E14" s="90">
        <f>'Détail par équipe'!CC88+C14</f>
        <v>0</v>
      </c>
      <c r="F14" s="90">
        <f>'Détail par équipe'!CD88+D14</f>
        <v>0</v>
      </c>
      <c r="G14" s="91" t="e">
        <f t="shared" si="0"/>
        <v>#DIV/0!</v>
      </c>
      <c r="H14" s="91" t="e">
        <f t="shared" si="1"/>
        <v>#DIV/0!</v>
      </c>
    </row>
    <row r="15" spans="1:8" hidden="1" x14ac:dyDescent="0.2">
      <c r="A15" s="90">
        <f>'Détail par équipe'!B114</f>
        <v>5</v>
      </c>
      <c r="B15" s="90">
        <f>'Détail par équipe'!C114</f>
        <v>0</v>
      </c>
      <c r="C15" s="90">
        <v>0</v>
      </c>
      <c r="D15" s="90">
        <v>0</v>
      </c>
      <c r="E15" s="90">
        <f>'Détail par équipe'!CC114</f>
        <v>0</v>
      </c>
      <c r="F15" s="90">
        <f>'Détail par équipe'!CD114</f>
        <v>0</v>
      </c>
      <c r="G15" s="91" t="e">
        <f t="shared" si="0"/>
        <v>#DIV/0!</v>
      </c>
      <c r="H15" s="91" t="e">
        <f t="shared" si="1"/>
        <v>#DIV/0!</v>
      </c>
    </row>
    <row r="16" spans="1:8" hidden="1" x14ac:dyDescent="0.2">
      <c r="A16" s="90">
        <f>'Détail par équipe'!B21</f>
        <v>6</v>
      </c>
      <c r="B16" s="90">
        <f>'Détail par équipe'!C21</f>
        <v>0</v>
      </c>
      <c r="C16" s="90">
        <v>0</v>
      </c>
      <c r="D16" s="90">
        <v>0</v>
      </c>
      <c r="E16" s="90">
        <f>'Détail par équipe'!CC21</f>
        <v>0</v>
      </c>
      <c r="F16" s="90">
        <f>'Détail par équipe'!CD21</f>
        <v>0</v>
      </c>
      <c r="G16" s="91" t="e">
        <f t="shared" si="0"/>
        <v>#DIV/0!</v>
      </c>
      <c r="H16" s="91" t="e">
        <f t="shared" si="1"/>
        <v>#DIV/0!</v>
      </c>
    </row>
    <row r="17" spans="1:8" hidden="1" x14ac:dyDescent="0.2">
      <c r="A17" s="90">
        <f>'Détail par équipe'!B34</f>
        <v>6</v>
      </c>
      <c r="B17" s="90">
        <f>'Détail par équipe'!C34</f>
        <v>0</v>
      </c>
      <c r="C17" s="90">
        <v>0</v>
      </c>
      <c r="D17" s="90">
        <v>0</v>
      </c>
      <c r="E17" s="90">
        <f>'Détail par équipe'!CC34</f>
        <v>0</v>
      </c>
      <c r="F17" s="90">
        <f>'Détail par équipe'!CD34</f>
        <v>0</v>
      </c>
      <c r="G17" s="91" t="e">
        <f t="shared" si="0"/>
        <v>#DIV/0!</v>
      </c>
      <c r="H17" s="91" t="e">
        <f t="shared" si="1"/>
        <v>#DIV/0!</v>
      </c>
    </row>
    <row r="18" spans="1:8" hidden="1" x14ac:dyDescent="0.2">
      <c r="A18" s="90">
        <f>'Détail par équipe'!B63</f>
        <v>6</v>
      </c>
      <c r="B18" s="90">
        <f>'Détail par équipe'!C63</f>
        <v>0</v>
      </c>
      <c r="C18" s="90">
        <v>0</v>
      </c>
      <c r="D18" s="90">
        <v>0</v>
      </c>
      <c r="E18" s="90">
        <f>'Détail par équipe'!CC63</f>
        <v>0</v>
      </c>
      <c r="F18" s="90">
        <f>'Détail par équipe'!CD63</f>
        <v>0</v>
      </c>
      <c r="G18" s="91" t="e">
        <f t="shared" si="0"/>
        <v>#DIV/0!</v>
      </c>
      <c r="H18" s="91" t="e">
        <f t="shared" si="1"/>
        <v>#DIV/0!</v>
      </c>
    </row>
    <row r="19" spans="1:8" hidden="1" x14ac:dyDescent="0.2">
      <c r="A19" s="90">
        <f>'Détail par équipe'!B76</f>
        <v>6</v>
      </c>
      <c r="B19" s="90">
        <f>'Détail par équipe'!C76</f>
        <v>0</v>
      </c>
      <c r="C19" s="90">
        <v>0</v>
      </c>
      <c r="D19" s="90">
        <v>0</v>
      </c>
      <c r="E19" s="90">
        <f>'Détail par équipe'!CC76</f>
        <v>0</v>
      </c>
      <c r="F19" s="90">
        <f>'Détail par équipe'!CD76</f>
        <v>0</v>
      </c>
      <c r="G19" s="91" t="e">
        <f t="shared" si="0"/>
        <v>#DIV/0!</v>
      </c>
      <c r="H19" s="91" t="e">
        <f t="shared" si="1"/>
        <v>#DIV/0!</v>
      </c>
    </row>
    <row r="20" spans="1:8" hidden="1" x14ac:dyDescent="0.2">
      <c r="A20" s="90">
        <f>'Détail par équipe'!B102</f>
        <v>6</v>
      </c>
      <c r="B20" s="90">
        <f>'Détail par équipe'!C102</f>
        <v>0</v>
      </c>
      <c r="C20" s="90">
        <v>0</v>
      </c>
      <c r="D20" s="90">
        <v>0</v>
      </c>
      <c r="E20" s="90">
        <f>'Détail par équipe'!CC102</f>
        <v>0</v>
      </c>
      <c r="F20" s="90">
        <f>'Détail par équipe'!CD102</f>
        <v>0</v>
      </c>
      <c r="G20" s="91" t="e">
        <f t="shared" si="0"/>
        <v>#DIV/0!</v>
      </c>
      <c r="H20" s="91" t="e">
        <f t="shared" si="1"/>
        <v>#DIV/0!</v>
      </c>
    </row>
    <row r="21" spans="1:8" hidden="1" x14ac:dyDescent="0.2">
      <c r="A21" s="90">
        <f>'Détail par équipe'!B128</f>
        <v>6</v>
      </c>
      <c r="B21" s="90">
        <f>'Détail par équipe'!C128</f>
        <v>0</v>
      </c>
      <c r="C21" s="90">
        <v>0</v>
      </c>
      <c r="D21" s="90">
        <v>0</v>
      </c>
      <c r="E21" s="90">
        <f>'Détail par équipe'!CC128</f>
        <v>0</v>
      </c>
      <c r="F21" s="90">
        <f>'Détail par équipe'!CD128</f>
        <v>0</v>
      </c>
      <c r="G21" s="91" t="e">
        <f t="shared" si="0"/>
        <v>#DIV/0!</v>
      </c>
      <c r="H21" s="91" t="e">
        <f t="shared" si="1"/>
        <v>#DIV/0!</v>
      </c>
    </row>
    <row r="22" spans="1:8" hidden="1" x14ac:dyDescent="0.2">
      <c r="A22" s="90">
        <f>'Détail par équipe'!B141</f>
        <v>6</v>
      </c>
      <c r="B22" s="90">
        <f>'Détail par équipe'!C141</f>
        <v>0</v>
      </c>
      <c r="C22" s="90">
        <v>0</v>
      </c>
      <c r="D22" s="90">
        <v>0</v>
      </c>
      <c r="E22" s="90">
        <f>'Détail par équipe'!CC141</f>
        <v>0</v>
      </c>
      <c r="F22" s="90">
        <f>'Détail par équipe'!CD141</f>
        <v>0</v>
      </c>
      <c r="G22" s="91" t="e">
        <f t="shared" si="0"/>
        <v>#DIV/0!</v>
      </c>
      <c r="H22" s="91" t="e">
        <f t="shared" si="1"/>
        <v>#DIV/0!</v>
      </c>
    </row>
    <row r="23" spans="1:8" hidden="1" x14ac:dyDescent="0.2">
      <c r="A23" s="90">
        <f>'Détail par équipe'!B8</f>
        <v>6</v>
      </c>
      <c r="B23" s="90">
        <f>'Détail par équipe'!C8</f>
        <v>0</v>
      </c>
      <c r="C23" s="90">
        <v>0</v>
      </c>
      <c r="D23" s="90">
        <v>0</v>
      </c>
      <c r="E23" s="90">
        <f>'Détail par équipe'!CC8</f>
        <v>0</v>
      </c>
      <c r="F23" s="90">
        <f>'Détail par équipe'!CD8</f>
        <v>0</v>
      </c>
      <c r="G23" s="91" t="e">
        <f t="shared" si="0"/>
        <v>#DIV/0!</v>
      </c>
      <c r="H23" s="91" t="e">
        <f t="shared" si="1"/>
        <v>#DIV/0!</v>
      </c>
    </row>
    <row r="24" spans="1:8" hidden="1" x14ac:dyDescent="0.2">
      <c r="A24" s="90">
        <f>'Détail par équipe'!B89</f>
        <v>6</v>
      </c>
      <c r="B24" s="90">
        <f>'Détail par équipe'!C89</f>
        <v>0</v>
      </c>
      <c r="C24" s="90">
        <v>0</v>
      </c>
      <c r="D24" s="90">
        <v>0</v>
      </c>
      <c r="E24" s="90">
        <f>'Détail par équipe'!CC89+C24</f>
        <v>0</v>
      </c>
      <c r="F24" s="90">
        <f>'Détail par équipe'!CD89+D24</f>
        <v>0</v>
      </c>
      <c r="G24" s="91" t="e">
        <f t="shared" si="0"/>
        <v>#DIV/0!</v>
      </c>
      <c r="H24" s="91" t="e">
        <f t="shared" si="1"/>
        <v>#DIV/0!</v>
      </c>
    </row>
    <row r="25" spans="1:8" hidden="1" x14ac:dyDescent="0.2">
      <c r="A25" s="90">
        <f>'Détail par équipe'!B47</f>
        <v>6</v>
      </c>
      <c r="B25" s="90">
        <f>'Détail par équipe'!C47</f>
        <v>0</v>
      </c>
      <c r="C25" s="90">
        <v>0</v>
      </c>
      <c r="D25" s="90">
        <v>0</v>
      </c>
      <c r="E25" s="90">
        <f>'Détail par équipe'!CC47+C25</f>
        <v>0</v>
      </c>
      <c r="F25" s="90">
        <f>'Détail par équipe'!CD47+D25</f>
        <v>0</v>
      </c>
      <c r="G25" s="91" t="e">
        <f t="shared" si="0"/>
        <v>#DIV/0!</v>
      </c>
      <c r="H25" s="91" t="e">
        <f t="shared" si="1"/>
        <v>#DIV/0!</v>
      </c>
    </row>
    <row r="26" spans="1:8" hidden="1" x14ac:dyDescent="0.2">
      <c r="A26" s="90">
        <f>'Détail par équipe'!B115</f>
        <v>6</v>
      </c>
      <c r="B26" s="90">
        <f>'Détail par équipe'!C115</f>
        <v>0</v>
      </c>
      <c r="C26" s="90">
        <v>0</v>
      </c>
      <c r="D26" s="90">
        <v>0</v>
      </c>
      <c r="E26" s="90">
        <f>'Détail par équipe'!CC115</f>
        <v>0</v>
      </c>
      <c r="F26" s="90">
        <f>'Détail par équipe'!CD115</f>
        <v>0</v>
      </c>
      <c r="G26" s="91" t="e">
        <f t="shared" si="0"/>
        <v>#DIV/0!</v>
      </c>
      <c r="H26" s="91" t="e">
        <f t="shared" si="1"/>
        <v>#DIV/0!</v>
      </c>
    </row>
    <row r="27" spans="1:8" hidden="1" x14ac:dyDescent="0.2">
      <c r="A27" s="90">
        <f>'Détail par équipe'!B155</f>
        <v>7</v>
      </c>
      <c r="B27" s="90">
        <f>'Détail par équipe'!C155</f>
        <v>0</v>
      </c>
      <c r="C27" s="90">
        <v>0</v>
      </c>
      <c r="D27" s="90">
        <v>0</v>
      </c>
      <c r="E27" s="90">
        <f>'Détail par équipe'!CC155+C27</f>
        <v>0</v>
      </c>
      <c r="F27" s="90">
        <f>'Détail par équipe'!CD155+D27</f>
        <v>0</v>
      </c>
      <c r="G27" s="91" t="e">
        <f t="shared" si="0"/>
        <v>#DIV/0!</v>
      </c>
      <c r="H27" s="91" t="e">
        <f t="shared" si="1"/>
        <v>#DIV/0!</v>
      </c>
    </row>
    <row r="28" spans="1:8" hidden="1" x14ac:dyDescent="0.2">
      <c r="A28" s="90">
        <f>'Détail par équipe'!B48</f>
        <v>7</v>
      </c>
      <c r="B28" s="90">
        <f>'Détail par équipe'!C48</f>
        <v>0</v>
      </c>
      <c r="C28" s="90">
        <v>0</v>
      </c>
      <c r="D28" s="90">
        <v>0</v>
      </c>
      <c r="E28" s="90">
        <f>'Détail par équipe'!CC48+C28</f>
        <v>0</v>
      </c>
      <c r="F28" s="90">
        <f>'Détail par équipe'!CD48+D28</f>
        <v>0</v>
      </c>
      <c r="G28" s="91" t="e">
        <f t="shared" si="0"/>
        <v>#DIV/0!</v>
      </c>
      <c r="H28" s="91" t="e">
        <f t="shared" si="1"/>
        <v>#DIV/0!</v>
      </c>
    </row>
    <row r="29" spans="1:8" hidden="1" x14ac:dyDescent="0.2">
      <c r="A29" s="90">
        <f>'Détail par équipe'!B156</f>
        <v>8</v>
      </c>
      <c r="B29" s="90">
        <f>'Détail par équipe'!C156</f>
        <v>0</v>
      </c>
      <c r="C29" s="90">
        <v>0</v>
      </c>
      <c r="D29" s="90">
        <v>0</v>
      </c>
      <c r="E29" s="90">
        <f>'Détail par équipe'!CC156+C29</f>
        <v>0</v>
      </c>
      <c r="F29" s="90">
        <f>'Détail par équipe'!CD156+D29</f>
        <v>0</v>
      </c>
      <c r="G29" s="91" t="e">
        <f t="shared" si="0"/>
        <v>#DIV/0!</v>
      </c>
      <c r="H29" s="91" t="e">
        <f t="shared" si="1"/>
        <v>#DIV/0!</v>
      </c>
    </row>
    <row r="30" spans="1:8" hidden="1" x14ac:dyDescent="0.2">
      <c r="A30" s="90">
        <f>'Détail par équipe'!B49</f>
        <v>8</v>
      </c>
      <c r="B30" s="90">
        <f>'Détail par équipe'!C49</f>
        <v>0</v>
      </c>
      <c r="C30" s="90">
        <v>0</v>
      </c>
      <c r="D30" s="90">
        <v>0</v>
      </c>
      <c r="E30" s="90">
        <f>'Détail par équipe'!CC49+C30</f>
        <v>0</v>
      </c>
      <c r="F30" s="90">
        <f>'Détail par équipe'!CD49+D30</f>
        <v>0</v>
      </c>
      <c r="G30" s="91" t="e">
        <f t="shared" si="0"/>
        <v>#DIV/0!</v>
      </c>
      <c r="H30" s="91" t="e">
        <f t="shared" si="1"/>
        <v>#DIV/0!</v>
      </c>
    </row>
    <row r="31" spans="1:8" hidden="1" x14ac:dyDescent="0.2">
      <c r="A31" s="90">
        <f>'Détail par équipe'!B157</f>
        <v>9</v>
      </c>
      <c r="B31" s="90">
        <f>'Détail par équipe'!C157</f>
        <v>0</v>
      </c>
      <c r="C31" s="90">
        <v>0</v>
      </c>
      <c r="D31" s="90">
        <v>0</v>
      </c>
      <c r="E31" s="90">
        <f>'Détail par équipe'!CC157+C31</f>
        <v>0</v>
      </c>
      <c r="F31" s="90">
        <f>'Détail par équipe'!CD157+D31</f>
        <v>0</v>
      </c>
      <c r="G31" s="91" t="e">
        <f t="shared" si="0"/>
        <v>#DIV/0!</v>
      </c>
      <c r="H31" s="91" t="e">
        <f t="shared" si="1"/>
        <v>#DIV/0!</v>
      </c>
    </row>
    <row r="32" spans="1:8" hidden="1" x14ac:dyDescent="0.2">
      <c r="A32" s="90">
        <f>'Détail par équipe'!B50</f>
        <v>9</v>
      </c>
      <c r="B32" s="90">
        <f>'Détail par équipe'!C50</f>
        <v>0</v>
      </c>
      <c r="C32" s="90">
        <v>0</v>
      </c>
      <c r="D32" s="90">
        <v>0</v>
      </c>
      <c r="E32" s="90">
        <f>'Détail par équipe'!CC50+C32</f>
        <v>0</v>
      </c>
      <c r="F32" s="90">
        <f>'Détail par équipe'!CD50+D32</f>
        <v>0</v>
      </c>
      <c r="G32" s="91" t="e">
        <f t="shared" si="0"/>
        <v>#DIV/0!</v>
      </c>
      <c r="H32" s="91" t="e">
        <f t="shared" si="1"/>
        <v>#DIV/0!</v>
      </c>
    </row>
    <row r="33" spans="1:8" hidden="1" x14ac:dyDescent="0.2">
      <c r="A33" s="90">
        <f>'Détail par équipe'!B158</f>
        <v>10</v>
      </c>
      <c r="B33" s="90">
        <f>'Détail par équipe'!C158</f>
        <v>0</v>
      </c>
      <c r="C33" s="90">
        <v>0</v>
      </c>
      <c r="D33" s="90">
        <v>0</v>
      </c>
      <c r="E33" s="90">
        <f>'Détail par équipe'!CC158+C33</f>
        <v>0</v>
      </c>
      <c r="F33" s="90">
        <f>'Détail par équipe'!CD158+D33</f>
        <v>0</v>
      </c>
      <c r="G33" s="91" t="e">
        <f t="shared" si="0"/>
        <v>#DIV/0!</v>
      </c>
      <c r="H33" s="91" t="e">
        <f t="shared" si="1"/>
        <v>#DIV/0!</v>
      </c>
    </row>
    <row r="34" spans="1:8" x14ac:dyDescent="0.2">
      <c r="A34" s="90" t="str">
        <f>'Détail par équipe'!B19</f>
        <v>Bichon</v>
      </c>
      <c r="B34" s="90" t="str">
        <f>'Détail par équipe'!C19</f>
        <v>Thierry</v>
      </c>
      <c r="C34" s="90">
        <v>4</v>
      </c>
      <c r="D34" s="90">
        <v>738</v>
      </c>
      <c r="E34" s="90">
        <f>'Détail par équipe'!CC19+C34</f>
        <v>4</v>
      </c>
      <c r="F34" s="90">
        <f>'Détail par équipe'!CD19+D34</f>
        <v>738</v>
      </c>
      <c r="G34" s="91">
        <f t="shared" ref="G34:G65" si="2">ROUNDDOWN(F34/E34,0)</f>
        <v>184</v>
      </c>
      <c r="H34" s="91">
        <f t="shared" ref="H34:H65" si="3">ROUNDDOWN(IF(G34&gt;220,0,((220-G34)*0.7)),0)</f>
        <v>25</v>
      </c>
    </row>
    <row r="35" spans="1:8" x14ac:dyDescent="0.2">
      <c r="A35" s="92" t="str">
        <f>'Détail par équipe'!B58</f>
        <v>Bourgeois</v>
      </c>
      <c r="B35" s="92" t="str">
        <f>'Détail par équipe'!C58</f>
        <v>Anne</v>
      </c>
      <c r="C35" s="90">
        <v>28</v>
      </c>
      <c r="D35" s="90">
        <v>4133</v>
      </c>
      <c r="E35" s="90">
        <f>'Détail par équipe'!CC58+C35</f>
        <v>32</v>
      </c>
      <c r="F35" s="90">
        <f>'Détail par équipe'!CD58+D35</f>
        <v>4761</v>
      </c>
      <c r="G35" s="90">
        <f t="shared" si="2"/>
        <v>148</v>
      </c>
      <c r="H35" s="90">
        <f t="shared" si="3"/>
        <v>50</v>
      </c>
    </row>
    <row r="36" spans="1:8" ht="13.5" customHeight="1" x14ac:dyDescent="0.2">
      <c r="A36" s="92" t="str">
        <f>'Détail par équipe'!B17</f>
        <v>Brunaud</v>
      </c>
      <c r="B36" s="92" t="str">
        <f>'Détail par équipe'!C17</f>
        <v>Bernard</v>
      </c>
      <c r="C36" s="90">
        <v>44</v>
      </c>
      <c r="D36" s="90">
        <v>8173</v>
      </c>
      <c r="E36" s="90">
        <f>'Détail par équipe'!CC17+C36</f>
        <v>56</v>
      </c>
      <c r="F36" s="90">
        <f>'Détail par équipe'!CD17+D36</f>
        <v>10433</v>
      </c>
      <c r="G36" s="90">
        <f t="shared" si="2"/>
        <v>186</v>
      </c>
      <c r="H36" s="90">
        <f t="shared" si="3"/>
        <v>23</v>
      </c>
    </row>
    <row r="37" spans="1:8" ht="13.5" customHeight="1" x14ac:dyDescent="0.2">
      <c r="A37" s="90" t="str">
        <f>'Détail par équipe'!B151</f>
        <v>Charrier</v>
      </c>
      <c r="B37" s="90" t="str">
        <f>'Détail par équipe'!C151</f>
        <v>Hervé</v>
      </c>
      <c r="C37" s="90">
        <v>8</v>
      </c>
      <c r="D37" s="90">
        <v>1014</v>
      </c>
      <c r="E37" s="90">
        <f>'Détail par équipe'!CC151+C37</f>
        <v>8</v>
      </c>
      <c r="F37" s="90">
        <f>'Détail par équipe'!CD151+D37</f>
        <v>1014</v>
      </c>
      <c r="G37" s="91">
        <f t="shared" si="2"/>
        <v>126</v>
      </c>
      <c r="H37" s="91">
        <f t="shared" si="3"/>
        <v>65</v>
      </c>
    </row>
    <row r="38" spans="1:8" ht="13.5" customHeight="1" x14ac:dyDescent="0.2">
      <c r="A38" s="90" t="str">
        <f>'Détail par équipe'!B99</f>
        <v>Coquillard</v>
      </c>
      <c r="B38" s="90" t="str">
        <f>'Détail par équipe'!C99</f>
        <v>Christophe</v>
      </c>
      <c r="C38" s="90">
        <v>4</v>
      </c>
      <c r="D38" s="90">
        <v>766</v>
      </c>
      <c r="E38" s="90">
        <f>'Détail par équipe'!CC99+C38</f>
        <v>8</v>
      </c>
      <c r="F38" s="90">
        <f>'Détail par équipe'!CD99+D38</f>
        <v>1445</v>
      </c>
      <c r="G38" s="91">
        <f t="shared" si="2"/>
        <v>180</v>
      </c>
      <c r="H38" s="91">
        <f t="shared" si="3"/>
        <v>28</v>
      </c>
    </row>
    <row r="39" spans="1:8" ht="13.5" customHeight="1" x14ac:dyDescent="0.2">
      <c r="A39" s="92" t="str">
        <f>'Détail par équipe'!B16</f>
        <v>Coural</v>
      </c>
      <c r="B39" s="92" t="str">
        <f>'Détail par équipe'!C16</f>
        <v>Serge</v>
      </c>
      <c r="C39" s="90">
        <v>4</v>
      </c>
      <c r="D39" s="90">
        <v>674</v>
      </c>
      <c r="E39" s="90">
        <f>'Détail par équipe'!CC16+C39</f>
        <v>4</v>
      </c>
      <c r="F39" s="90">
        <f>'Détail par équipe'!CD16+D39</f>
        <v>674</v>
      </c>
      <c r="G39" s="90">
        <f t="shared" si="2"/>
        <v>168</v>
      </c>
      <c r="H39" s="90">
        <f t="shared" si="3"/>
        <v>36</v>
      </c>
    </row>
    <row r="40" spans="1:8" ht="13.5" customHeight="1" x14ac:dyDescent="0.2">
      <c r="A40" s="90" t="str">
        <f>'Détail par équipe'!B62</f>
        <v>Dehorter</v>
      </c>
      <c r="B40" s="90" t="str">
        <f>'Détail par équipe'!C62</f>
        <v>Cécile</v>
      </c>
      <c r="C40" s="90">
        <v>0</v>
      </c>
      <c r="D40" s="90">
        <v>0</v>
      </c>
      <c r="E40" s="90">
        <f>'Détail par équipe'!CC62</f>
        <v>4</v>
      </c>
      <c r="F40" s="90">
        <f>'Détail par équipe'!CD62</f>
        <v>693</v>
      </c>
      <c r="G40" s="91">
        <f t="shared" si="2"/>
        <v>173</v>
      </c>
      <c r="H40" s="91">
        <f t="shared" si="3"/>
        <v>32</v>
      </c>
    </row>
    <row r="41" spans="1:8" ht="13.5" customHeight="1" x14ac:dyDescent="0.2">
      <c r="A41" s="92" t="str">
        <f>'Détail par équipe'!B4</f>
        <v>Dehorter</v>
      </c>
      <c r="B41" s="92" t="str">
        <f>'Détail par équipe'!C4</f>
        <v>Pascal</v>
      </c>
      <c r="C41" s="90">
        <v>12</v>
      </c>
      <c r="D41" s="90">
        <v>1946</v>
      </c>
      <c r="E41" s="90">
        <f>'Détail par équipe'!CC4+C41</f>
        <v>20</v>
      </c>
      <c r="F41" s="90">
        <f>'Détail par équipe'!CD4+D41</f>
        <v>3327</v>
      </c>
      <c r="G41" s="90">
        <f t="shared" si="2"/>
        <v>166</v>
      </c>
      <c r="H41" s="90">
        <f t="shared" si="3"/>
        <v>37</v>
      </c>
    </row>
    <row r="42" spans="1:8" ht="13.5" customHeight="1" x14ac:dyDescent="0.2">
      <c r="A42" s="92" t="str">
        <f>'Détail par équipe'!B43</f>
        <v>Gouyon</v>
      </c>
      <c r="B42" s="92" t="str">
        <f>'Détail par équipe'!C43</f>
        <v>Stéphane</v>
      </c>
      <c r="C42" s="90">
        <v>44</v>
      </c>
      <c r="D42" s="90">
        <v>7523</v>
      </c>
      <c r="E42" s="90">
        <f>'Détail par équipe'!CC43+C42</f>
        <v>60</v>
      </c>
      <c r="F42" s="90">
        <f>'Détail par équipe'!CD43+D42</f>
        <v>10163</v>
      </c>
      <c r="G42" s="90">
        <f t="shared" si="2"/>
        <v>169</v>
      </c>
      <c r="H42" s="90">
        <f t="shared" si="3"/>
        <v>35</v>
      </c>
    </row>
    <row r="43" spans="1:8" ht="13.5" customHeight="1" x14ac:dyDescent="0.2">
      <c r="A43" s="90" t="str">
        <f>'Détail par équipe'!B112</f>
        <v>Grand</v>
      </c>
      <c r="B43" s="90" t="str">
        <f>'Détail par équipe'!C112</f>
        <v>Olivier</v>
      </c>
      <c r="C43" s="90">
        <v>28</v>
      </c>
      <c r="D43" s="90">
        <v>4821</v>
      </c>
      <c r="E43" s="90">
        <f>'Détail par équipe'!CC112+C43</f>
        <v>36</v>
      </c>
      <c r="F43" s="90">
        <f>'Détail par équipe'!CD112+D43</f>
        <v>6225</v>
      </c>
      <c r="G43" s="91">
        <f t="shared" si="2"/>
        <v>172</v>
      </c>
      <c r="H43" s="91">
        <f t="shared" si="3"/>
        <v>33</v>
      </c>
    </row>
    <row r="44" spans="1:8" ht="13.5" customHeight="1" x14ac:dyDescent="0.2">
      <c r="A44" s="92" t="str">
        <f>'Détail par équipe'!B29</f>
        <v>Grosjean</v>
      </c>
      <c r="B44" s="92" t="str">
        <f>'Détail par équipe'!C29</f>
        <v>Louis</v>
      </c>
      <c r="C44" s="90">
        <v>24</v>
      </c>
      <c r="D44" s="90">
        <v>3352</v>
      </c>
      <c r="E44" s="90">
        <f>'Détail par équipe'!CC29+C44</f>
        <v>32</v>
      </c>
      <c r="F44" s="90">
        <f>'Détail par équipe'!CD29+D44</f>
        <v>4677</v>
      </c>
      <c r="G44" s="90">
        <f t="shared" si="2"/>
        <v>146</v>
      </c>
      <c r="H44" s="90">
        <f t="shared" si="3"/>
        <v>51</v>
      </c>
    </row>
    <row r="45" spans="1:8" ht="13.5" customHeight="1" x14ac:dyDescent="0.2">
      <c r="A45" s="90" t="str">
        <f>'Détail par équipe'!B139</f>
        <v>Guesdon</v>
      </c>
      <c r="B45" s="90" t="str">
        <f>'Détail par équipe'!C139</f>
        <v>Eric</v>
      </c>
      <c r="C45" s="90">
        <v>4</v>
      </c>
      <c r="D45" s="90">
        <v>789</v>
      </c>
      <c r="E45" s="90">
        <f>'Détail par équipe'!CC139+C45</f>
        <v>8</v>
      </c>
      <c r="F45" s="90">
        <f>'Détail par équipe'!CD139+D45</f>
        <v>1484</v>
      </c>
      <c r="G45" s="91">
        <f t="shared" si="2"/>
        <v>185</v>
      </c>
      <c r="H45" s="91">
        <f t="shared" si="3"/>
        <v>24</v>
      </c>
    </row>
    <row r="46" spans="1:8" ht="13.5" customHeight="1" x14ac:dyDescent="0.2">
      <c r="A46" s="90" t="str">
        <f>'Détail par équipe'!B18</f>
        <v>Janot</v>
      </c>
      <c r="B46" s="90" t="str">
        <f>'Détail par équipe'!C18</f>
        <v>Didier</v>
      </c>
      <c r="C46" s="90">
        <v>4</v>
      </c>
      <c r="D46" s="90">
        <v>707</v>
      </c>
      <c r="E46" s="90">
        <f>'Détail par équipe'!CC18+C46</f>
        <v>8</v>
      </c>
      <c r="F46" s="90">
        <f>'Détail par équipe'!CD18+D46</f>
        <v>1396</v>
      </c>
      <c r="G46" s="91">
        <f t="shared" si="2"/>
        <v>174</v>
      </c>
      <c r="H46" s="91">
        <f t="shared" si="3"/>
        <v>32</v>
      </c>
    </row>
    <row r="47" spans="1:8" ht="13.5" customHeight="1" x14ac:dyDescent="0.2">
      <c r="A47" s="90" t="str">
        <f>'Détail par équipe'!B154</f>
        <v>Jugie</v>
      </c>
      <c r="B47" s="90" t="str">
        <f>'Détail par équipe'!C154</f>
        <v>Jean-Jugie</v>
      </c>
      <c r="C47" s="90">
        <v>0</v>
      </c>
      <c r="D47" s="90">
        <v>0</v>
      </c>
      <c r="E47" s="90">
        <f>'Détail par équipe'!CC154+C47</f>
        <v>4</v>
      </c>
      <c r="F47" s="90">
        <f>'Détail par équipe'!CD154+D47</f>
        <v>715</v>
      </c>
      <c r="G47" s="91">
        <f t="shared" si="2"/>
        <v>178</v>
      </c>
      <c r="H47" s="91">
        <f t="shared" si="3"/>
        <v>29</v>
      </c>
    </row>
    <row r="48" spans="1:8" ht="13.5" customHeight="1" x14ac:dyDescent="0.2">
      <c r="A48" s="92" t="str">
        <f>'Détail par équipe'!B136</f>
        <v>Lafournière</v>
      </c>
      <c r="B48" s="92" t="str">
        <f>'Détail par équipe'!C136</f>
        <v>Michel</v>
      </c>
      <c r="C48" s="90">
        <v>36</v>
      </c>
      <c r="D48" s="90">
        <v>6563</v>
      </c>
      <c r="E48" s="90">
        <f>'Détail par équipe'!CC136+C48</f>
        <v>52</v>
      </c>
      <c r="F48" s="90">
        <f>'Détail par équipe'!CD136+D48</f>
        <v>9318</v>
      </c>
      <c r="G48" s="90">
        <f t="shared" si="2"/>
        <v>179</v>
      </c>
      <c r="H48" s="90">
        <f t="shared" si="3"/>
        <v>28</v>
      </c>
    </row>
    <row r="49" spans="1:8" ht="13.5" customHeight="1" x14ac:dyDescent="0.2">
      <c r="A49" s="92" t="str">
        <f>'Détail par équipe'!B72</f>
        <v>Lavergne</v>
      </c>
      <c r="B49" s="92" t="str">
        <f>'Détail par équipe'!C72</f>
        <v>Thierry</v>
      </c>
      <c r="C49" s="90">
        <v>24</v>
      </c>
      <c r="D49" s="90">
        <v>4306</v>
      </c>
      <c r="E49" s="90">
        <f>'Détail par équipe'!CC72+C49</f>
        <v>32</v>
      </c>
      <c r="F49" s="90">
        <f>'Détail par équipe'!CD72+D49</f>
        <v>5925</v>
      </c>
      <c r="G49" s="90">
        <f t="shared" si="2"/>
        <v>185</v>
      </c>
      <c r="H49" s="90">
        <f t="shared" si="3"/>
        <v>24</v>
      </c>
    </row>
    <row r="50" spans="1:8" ht="13.5" customHeight="1" x14ac:dyDescent="0.2">
      <c r="A50" s="92" t="str">
        <f>'Détail par équipe'!B98</f>
        <v>Le Coquen</v>
      </c>
      <c r="B50" s="92" t="str">
        <f>'Détail par équipe'!C98</f>
        <v>Fabrice</v>
      </c>
      <c r="C50" s="90">
        <v>44</v>
      </c>
      <c r="D50" s="90">
        <v>8292</v>
      </c>
      <c r="E50" s="90">
        <f>'Détail par équipe'!CC98+C50</f>
        <v>60</v>
      </c>
      <c r="F50" s="90">
        <f>'Détail par équipe'!CD98+D50</f>
        <v>11461</v>
      </c>
      <c r="G50" s="90">
        <f t="shared" si="2"/>
        <v>191</v>
      </c>
      <c r="H50" s="90">
        <f t="shared" si="3"/>
        <v>20</v>
      </c>
    </row>
    <row r="51" spans="1:8" ht="13.5" customHeight="1" x14ac:dyDescent="0.2">
      <c r="A51" s="92" t="str">
        <f>'Détail par équipe'!B30</f>
        <v>Lerouge</v>
      </c>
      <c r="B51" s="92" t="str">
        <f>'Détail par équipe'!C30</f>
        <v>Joël</v>
      </c>
      <c r="C51" s="90">
        <v>36</v>
      </c>
      <c r="D51" s="90">
        <v>5355</v>
      </c>
      <c r="E51" s="90">
        <f>'Détail par équipe'!CC30+C51</f>
        <v>52</v>
      </c>
      <c r="F51" s="90">
        <f>'Détail par équipe'!CD30+D51</f>
        <v>7887</v>
      </c>
      <c r="G51" s="90">
        <f t="shared" si="2"/>
        <v>151</v>
      </c>
      <c r="H51" s="90">
        <f t="shared" si="3"/>
        <v>48</v>
      </c>
    </row>
    <row r="52" spans="1:8" ht="13.5" customHeight="1" x14ac:dyDescent="0.2">
      <c r="A52" s="90" t="str">
        <f>'Détail par équipe'!B100</f>
        <v>Leroy</v>
      </c>
      <c r="B52" s="90" t="str">
        <f>'Détail par équipe'!C100</f>
        <v>Thierry</v>
      </c>
      <c r="C52" s="90">
        <v>0</v>
      </c>
      <c r="D52" s="90">
        <v>0</v>
      </c>
      <c r="E52" s="90">
        <f>'Détail par équipe'!CC100+C52</f>
        <v>12</v>
      </c>
      <c r="F52" s="90">
        <f>'Détail par équipe'!CD100+D52</f>
        <v>1976</v>
      </c>
      <c r="G52" s="91">
        <f t="shared" si="2"/>
        <v>164</v>
      </c>
      <c r="H52" s="91">
        <f t="shared" si="3"/>
        <v>39</v>
      </c>
    </row>
    <row r="53" spans="1:8" ht="13.5" customHeight="1" x14ac:dyDescent="0.2">
      <c r="A53" s="90" t="str">
        <f>'Détail par équipe'!B86</f>
        <v>Loisel</v>
      </c>
      <c r="B53" s="90" t="str">
        <f>'Détail par équipe'!C86</f>
        <v>Corentin</v>
      </c>
      <c r="C53" s="90">
        <v>28</v>
      </c>
      <c r="D53" s="90">
        <v>5214</v>
      </c>
      <c r="E53" s="90">
        <f>'Détail par équipe'!CC86+C53</f>
        <v>32</v>
      </c>
      <c r="F53" s="90">
        <f>'Détail par équipe'!CD86+D53</f>
        <v>5935</v>
      </c>
      <c r="G53" s="91">
        <f t="shared" si="2"/>
        <v>185</v>
      </c>
      <c r="H53" s="91">
        <f t="shared" si="3"/>
        <v>24</v>
      </c>
    </row>
    <row r="54" spans="1:8" ht="13.5" customHeight="1" x14ac:dyDescent="0.2">
      <c r="A54" s="92" t="str">
        <f>'Détail par équipe'!B149</f>
        <v>Loraux</v>
      </c>
      <c r="B54" s="92" t="str">
        <f>'Détail par équipe'!C149</f>
        <v>Pascal</v>
      </c>
      <c r="C54" s="90">
        <v>20</v>
      </c>
      <c r="D54" s="90">
        <v>3449</v>
      </c>
      <c r="E54" s="90">
        <f>'Détail par équipe'!CC149+C54</f>
        <v>32</v>
      </c>
      <c r="F54" s="90">
        <f>'Détail par équipe'!CD149+D54</f>
        <v>5540</v>
      </c>
      <c r="G54" s="90">
        <f t="shared" si="2"/>
        <v>173</v>
      </c>
      <c r="H54" s="90">
        <f t="shared" si="3"/>
        <v>32</v>
      </c>
    </row>
    <row r="55" spans="1:8" ht="13.5" customHeight="1" x14ac:dyDescent="0.2">
      <c r="A55" s="90" t="str">
        <f>'Détail par équipe'!B44</f>
        <v>Maia</v>
      </c>
      <c r="B55" s="90" t="str">
        <f>'Détail par équipe'!C44</f>
        <v>Thimothée</v>
      </c>
      <c r="C55" s="90">
        <v>24</v>
      </c>
      <c r="D55" s="90">
        <v>4410</v>
      </c>
      <c r="E55" s="90">
        <f>'Détail par équipe'!CC44+C55</f>
        <v>32</v>
      </c>
      <c r="F55" s="90">
        <f>'Détail par équipe'!CD44+D55</f>
        <v>5896</v>
      </c>
      <c r="G55" s="91">
        <f t="shared" si="2"/>
        <v>184</v>
      </c>
      <c r="H55" s="91">
        <f t="shared" si="3"/>
        <v>25</v>
      </c>
    </row>
    <row r="56" spans="1:8" ht="13.5" customHeight="1" x14ac:dyDescent="0.2">
      <c r="A56" s="90" t="str">
        <f>'Détail par équipe'!B152</f>
        <v>Malenfer</v>
      </c>
      <c r="B56" s="90" t="str">
        <f>'Détail par équipe'!C152</f>
        <v>Pascal</v>
      </c>
      <c r="C56" s="90">
        <v>12</v>
      </c>
      <c r="D56" s="90">
        <v>2124</v>
      </c>
      <c r="E56" s="90">
        <f>'Détail par équipe'!CC152+C56</f>
        <v>12</v>
      </c>
      <c r="F56" s="90">
        <f>'Détail par équipe'!CD152+D56</f>
        <v>2124</v>
      </c>
      <c r="G56" s="91">
        <f t="shared" si="2"/>
        <v>177</v>
      </c>
      <c r="H56" s="91">
        <f t="shared" si="3"/>
        <v>30</v>
      </c>
    </row>
    <row r="57" spans="1:8" ht="13.5" customHeight="1" x14ac:dyDescent="0.2">
      <c r="A57" s="92" t="str">
        <f>'Détail par équipe'!B124</f>
        <v>Mary</v>
      </c>
      <c r="B57" s="92" t="str">
        <f>'Détail par équipe'!C124</f>
        <v>Freddy</v>
      </c>
      <c r="C57" s="90">
        <v>32</v>
      </c>
      <c r="D57" s="90">
        <v>5200</v>
      </c>
      <c r="E57" s="90">
        <f>'Détail par équipe'!CC124+C57</f>
        <v>48</v>
      </c>
      <c r="F57" s="90">
        <f>'Détail par équipe'!CD124+D57</f>
        <v>7837</v>
      </c>
      <c r="G57" s="90">
        <f t="shared" si="2"/>
        <v>163</v>
      </c>
      <c r="H57" s="90">
        <f t="shared" si="3"/>
        <v>39</v>
      </c>
    </row>
    <row r="58" spans="1:8" ht="13.5" customHeight="1" x14ac:dyDescent="0.2">
      <c r="A58" s="92" t="str">
        <f>'Détail par équipe'!B150</f>
        <v>Massif</v>
      </c>
      <c r="B58" s="92" t="str">
        <f>'Détail par équipe'!C150</f>
        <v>Jean-Massif</v>
      </c>
      <c r="C58" s="90">
        <v>44</v>
      </c>
      <c r="D58" s="90">
        <v>7465</v>
      </c>
      <c r="E58" s="90">
        <f>'Détail par équipe'!CC150</f>
        <v>12</v>
      </c>
      <c r="F58" s="90">
        <f>'Détail par équipe'!CD150</f>
        <v>1918</v>
      </c>
      <c r="G58" s="90">
        <f t="shared" si="2"/>
        <v>159</v>
      </c>
      <c r="H58" s="90">
        <f t="shared" si="3"/>
        <v>42</v>
      </c>
    </row>
    <row r="59" spans="1:8" ht="13.5" customHeight="1" x14ac:dyDescent="0.2">
      <c r="A59" s="90" t="str">
        <f>'Détail par équipe'!B138</f>
        <v>Maurice</v>
      </c>
      <c r="B59" s="90" t="str">
        <f>'Détail par équipe'!C138</f>
        <v>Fred</v>
      </c>
      <c r="C59" s="90">
        <v>36</v>
      </c>
      <c r="D59" s="90">
        <v>6399</v>
      </c>
      <c r="E59" s="90">
        <f>'Détail par équipe'!CC138+C59</f>
        <v>44</v>
      </c>
      <c r="F59" s="90">
        <f>'Détail par équipe'!CD138+D59</f>
        <v>7794</v>
      </c>
      <c r="G59" s="91">
        <f t="shared" si="2"/>
        <v>177</v>
      </c>
      <c r="H59" s="91">
        <f t="shared" si="3"/>
        <v>30</v>
      </c>
    </row>
    <row r="60" spans="1:8" ht="13.5" customHeight="1" x14ac:dyDescent="0.2">
      <c r="A60" s="92" t="str">
        <f>'Détail par équipe'!B42</f>
        <v>Maurice</v>
      </c>
      <c r="B60" s="92" t="str">
        <f>'Détail par équipe'!C42</f>
        <v xml:space="preserve">Lou </v>
      </c>
      <c r="C60" s="90">
        <v>20</v>
      </c>
      <c r="D60" s="90">
        <v>2694</v>
      </c>
      <c r="E60" s="90">
        <f>'Détail par équipe'!CC42+C60</f>
        <v>28</v>
      </c>
      <c r="F60" s="90">
        <f>'Détail par équipe'!CD42+D60</f>
        <v>3991</v>
      </c>
      <c r="G60" s="90">
        <f t="shared" si="2"/>
        <v>142</v>
      </c>
      <c r="H60" s="90">
        <f t="shared" si="3"/>
        <v>54</v>
      </c>
    </row>
    <row r="61" spans="1:8" ht="13.5" customHeight="1" x14ac:dyDescent="0.2">
      <c r="A61" s="90" t="str">
        <f>'Détail par équipe'!B153</f>
        <v>Menou</v>
      </c>
      <c r="B61" s="90" t="str">
        <f>'Détail par équipe'!C153</f>
        <v>Christophe</v>
      </c>
      <c r="C61" s="90">
        <v>4</v>
      </c>
      <c r="D61" s="90">
        <v>594</v>
      </c>
      <c r="E61" s="90">
        <f>'Détail par équipe'!CC153+C61</f>
        <v>8</v>
      </c>
      <c r="F61" s="90">
        <f>'Détail par équipe'!CD153+D61</f>
        <v>1215</v>
      </c>
      <c r="G61" s="91">
        <f t="shared" si="2"/>
        <v>151</v>
      </c>
      <c r="H61" s="91">
        <f t="shared" si="3"/>
        <v>48</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 t="shared" si="2"/>
        <v>170</v>
      </c>
      <c r="H62" s="91">
        <f t="shared" si="3"/>
        <v>35</v>
      </c>
    </row>
    <row r="63" spans="1:8" ht="13.5" customHeight="1" x14ac:dyDescent="0.2">
      <c r="A63" s="92" t="str">
        <f>'Détail par équipe'!B123</f>
        <v>Millich</v>
      </c>
      <c r="B63" s="92" t="str">
        <f>'Détail par équipe'!C123</f>
        <v>Oscar</v>
      </c>
      <c r="C63" s="90">
        <v>44</v>
      </c>
      <c r="D63" s="90">
        <v>7563</v>
      </c>
      <c r="E63" s="90">
        <f>'Détail par équipe'!CC123+C63</f>
        <v>60</v>
      </c>
      <c r="F63" s="90">
        <f>'Détail par équipe'!CD123+D63</f>
        <v>10121</v>
      </c>
      <c r="G63" s="90">
        <f t="shared" si="2"/>
        <v>168</v>
      </c>
      <c r="H63" s="90">
        <f t="shared" si="3"/>
        <v>36</v>
      </c>
    </row>
    <row r="64" spans="1:8" ht="13.5" customHeight="1" x14ac:dyDescent="0.2">
      <c r="A64" s="90" t="str">
        <f>'Détail par équipe'!B20</f>
        <v>Millot</v>
      </c>
      <c r="B64" s="90" t="str">
        <f>'Détail par équipe'!C20</f>
        <v>Dominique</v>
      </c>
      <c r="C64" s="90">
        <v>32</v>
      </c>
      <c r="D64" s="90">
        <v>5882</v>
      </c>
      <c r="E64" s="90">
        <f>'Détail par équipe'!CC20</f>
        <v>16</v>
      </c>
      <c r="F64" s="90">
        <f>'Détail par équipe'!CD20</f>
        <v>2729</v>
      </c>
      <c r="G64" s="91">
        <f t="shared" si="2"/>
        <v>170</v>
      </c>
      <c r="H64" s="91">
        <f t="shared" si="3"/>
        <v>35</v>
      </c>
    </row>
    <row r="65" spans="1:8" ht="13.5" customHeight="1" x14ac:dyDescent="0.2">
      <c r="A65" s="92" t="str">
        <f>'Détail par équipe'!B111</f>
        <v>Moricone</v>
      </c>
      <c r="B65" s="92" t="str">
        <f>'Détail par équipe'!C111</f>
        <v>David</v>
      </c>
      <c r="C65" s="90">
        <v>32</v>
      </c>
      <c r="D65" s="90">
        <v>6099</v>
      </c>
      <c r="E65" s="90">
        <f>'Détail par équipe'!CC111+C65</f>
        <v>44</v>
      </c>
      <c r="F65" s="90">
        <f>'Détail par équipe'!CD111+D65</f>
        <v>8583</v>
      </c>
      <c r="G65" s="90">
        <f t="shared" si="2"/>
        <v>195</v>
      </c>
      <c r="H65" s="90">
        <f t="shared" si="3"/>
        <v>17</v>
      </c>
    </row>
    <row r="66" spans="1:8" ht="13.5" customHeight="1" x14ac:dyDescent="0.2">
      <c r="A66" s="92" t="str">
        <f>'Détail par équipe'!B71</f>
        <v>Mosmant</v>
      </c>
      <c r="B66" s="92" t="str">
        <f>'Détail par équipe'!C71</f>
        <v>Christian</v>
      </c>
      <c r="C66" s="90">
        <v>32</v>
      </c>
      <c r="D66" s="90">
        <v>6213</v>
      </c>
      <c r="E66" s="90">
        <f>'Détail par équipe'!CC71+C66</f>
        <v>48</v>
      </c>
      <c r="F66" s="90">
        <f>'Détail par équipe'!CD71+D66</f>
        <v>9482</v>
      </c>
      <c r="G66" s="90">
        <f t="shared" ref="G66:G97" si="4">ROUNDDOWN(F66/E66,0)</f>
        <v>197</v>
      </c>
      <c r="H66" s="90">
        <f t="shared" ref="H66:H97" si="5">ROUNDDOWN(IF(G66&gt;220,0,((220-G66)*0.7)),0)</f>
        <v>16</v>
      </c>
    </row>
    <row r="67" spans="1:8" ht="13.5" customHeight="1" x14ac:dyDescent="0.2">
      <c r="A67" s="92" t="str">
        <f>'Détail par équipe'!B3</f>
        <v>Nicolas</v>
      </c>
      <c r="B67" s="92" t="str">
        <f>'Détail par équipe'!C3</f>
        <v>Jacques</v>
      </c>
      <c r="C67" s="90">
        <v>36</v>
      </c>
      <c r="D67" s="90">
        <v>6171</v>
      </c>
      <c r="E67" s="90">
        <f>'Détail par équipe'!CC3+C67</f>
        <v>44</v>
      </c>
      <c r="F67" s="90">
        <f>'Détail par équipe'!CD3+D67</f>
        <v>7542</v>
      </c>
      <c r="G67" s="90">
        <f t="shared" si="4"/>
        <v>171</v>
      </c>
      <c r="H67" s="90">
        <f t="shared" si="5"/>
        <v>34</v>
      </c>
    </row>
    <row r="68" spans="1:8" ht="13.5" customHeight="1" x14ac:dyDescent="0.2">
      <c r="A68" s="90" t="str">
        <f>'Détail par équipe'!B113</f>
        <v>Portat</v>
      </c>
      <c r="B68" s="90" t="str">
        <f>'Détail par équipe'!C113</f>
        <v>Sebastien</v>
      </c>
      <c r="C68" s="90">
        <v>4</v>
      </c>
      <c r="D68" s="90">
        <v>705</v>
      </c>
      <c r="E68" s="90">
        <f>'Détail par équipe'!CC113</f>
        <v>8</v>
      </c>
      <c r="F68" s="90">
        <f>'Détail par équipe'!CD113</f>
        <v>1527</v>
      </c>
      <c r="G68" s="91">
        <f t="shared" si="4"/>
        <v>190</v>
      </c>
      <c r="H68" s="91">
        <f t="shared" si="5"/>
        <v>21</v>
      </c>
    </row>
    <row r="69" spans="1:8" ht="13.5" customHeight="1" x14ac:dyDescent="0.2">
      <c r="A69" s="90" t="str">
        <f>'Détail par équipe'!B5</f>
        <v>Renard</v>
      </c>
      <c r="B69" s="90" t="str">
        <f>'Détail par équipe'!C5</f>
        <v>Patrick</v>
      </c>
      <c r="C69" s="90">
        <v>12</v>
      </c>
      <c r="D69" s="90">
        <v>2278</v>
      </c>
      <c r="E69" s="90">
        <f>'Détail par équipe'!CC5+C69</f>
        <v>16</v>
      </c>
      <c r="F69" s="90">
        <f>'Détail par équipe'!CD5+D69</f>
        <v>3102</v>
      </c>
      <c r="G69" s="91">
        <f t="shared" si="4"/>
        <v>193</v>
      </c>
      <c r="H69" s="91">
        <f t="shared" si="5"/>
        <v>18</v>
      </c>
    </row>
    <row r="70" spans="1:8" ht="13.5" customHeight="1" x14ac:dyDescent="0.2">
      <c r="A70" s="90" t="str">
        <f>'Détail par équipe'!B60</f>
        <v xml:space="preserve">Renard </v>
      </c>
      <c r="B70" s="90" t="str">
        <f>'Détail par équipe'!C60</f>
        <v>Patricia</v>
      </c>
      <c r="C70" s="90">
        <v>16</v>
      </c>
      <c r="D70" s="90">
        <v>2695</v>
      </c>
      <c r="E70" s="90">
        <f>'Détail par équipe'!CC60+C70</f>
        <v>24</v>
      </c>
      <c r="F70" s="90">
        <f>'Détail par équipe'!CD60+D70</f>
        <v>4115</v>
      </c>
      <c r="G70" s="91">
        <f t="shared" si="4"/>
        <v>171</v>
      </c>
      <c r="H70" s="91">
        <f t="shared" si="5"/>
        <v>34</v>
      </c>
    </row>
    <row r="71" spans="1:8" ht="13.5" customHeight="1" x14ac:dyDescent="0.2">
      <c r="A71" s="92" t="str">
        <f>'Détail par équipe'!B110</f>
        <v>Rollier</v>
      </c>
      <c r="B71" s="92" t="str">
        <f>'Détail par équipe'!C110</f>
        <v>Fred</v>
      </c>
      <c r="C71" s="90">
        <v>24</v>
      </c>
      <c r="D71" s="90">
        <v>4684</v>
      </c>
      <c r="E71" s="90">
        <f>'Détail par équipe'!CC110+C71</f>
        <v>28</v>
      </c>
      <c r="F71" s="90">
        <f>'Détail par équipe'!CD110+D71</f>
        <v>5470</v>
      </c>
      <c r="G71" s="90">
        <f t="shared" si="4"/>
        <v>195</v>
      </c>
      <c r="H71" s="90">
        <f t="shared" si="5"/>
        <v>17</v>
      </c>
    </row>
    <row r="72" spans="1:8" ht="13.5" customHeight="1" x14ac:dyDescent="0.2">
      <c r="A72" s="90" t="str">
        <f>'Détail par équipe'!B6</f>
        <v>Roux</v>
      </c>
      <c r="B72" s="90" t="str">
        <f>'Détail par équipe'!C6</f>
        <v>Jacques</v>
      </c>
      <c r="C72" s="90">
        <v>28</v>
      </c>
      <c r="D72" s="90">
        <v>5074</v>
      </c>
      <c r="E72" s="90">
        <f>'Détail par équipe'!CC6+C72</f>
        <v>40</v>
      </c>
      <c r="F72" s="90">
        <f>'Détail par équipe'!CD6+D72</f>
        <v>7372</v>
      </c>
      <c r="G72" s="91">
        <f t="shared" si="4"/>
        <v>184</v>
      </c>
      <c r="H72" s="91">
        <f t="shared" si="5"/>
        <v>25</v>
      </c>
    </row>
    <row r="73" spans="1:8" ht="13.5" customHeight="1" x14ac:dyDescent="0.2">
      <c r="A73" s="90" t="str">
        <f>'Détail par équipe'!B31</f>
        <v>Saincé</v>
      </c>
      <c r="B73" s="90" t="str">
        <f>'Détail par équipe'!C31</f>
        <v>Daniel</v>
      </c>
      <c r="C73" s="90">
        <v>28</v>
      </c>
      <c r="D73" s="90">
        <v>4028</v>
      </c>
      <c r="E73" s="90">
        <f>'Détail par équipe'!CC31+C73</f>
        <v>36</v>
      </c>
      <c r="F73" s="90">
        <f>'Détail par équipe'!CD31+D73</f>
        <v>5212</v>
      </c>
      <c r="G73" s="91">
        <f t="shared" si="4"/>
        <v>144</v>
      </c>
      <c r="H73" s="91">
        <f t="shared" si="5"/>
        <v>53</v>
      </c>
    </row>
    <row r="74" spans="1:8" ht="13.5" customHeight="1" x14ac:dyDescent="0.2">
      <c r="A74" s="90" t="str">
        <f>'Détail par équipe'!B73</f>
        <v>Salzer</v>
      </c>
      <c r="B74" s="90" t="str">
        <f>'Détail par équipe'!C73</f>
        <v>Marc</v>
      </c>
      <c r="C74" s="90">
        <v>32</v>
      </c>
      <c r="D74" s="90">
        <v>6176</v>
      </c>
      <c r="E74" s="90">
        <f>'Détail par équipe'!CC73+C74</f>
        <v>40</v>
      </c>
      <c r="F74" s="90">
        <f>'Détail par équipe'!CD73+D74</f>
        <v>7643</v>
      </c>
      <c r="G74" s="91">
        <f t="shared" si="4"/>
        <v>191</v>
      </c>
      <c r="H74" s="91">
        <f t="shared" si="5"/>
        <v>20</v>
      </c>
    </row>
    <row r="75" spans="1:8" ht="13.5" customHeight="1" x14ac:dyDescent="0.2">
      <c r="A75" s="92" t="str">
        <f>'Détail par équipe'!B59</f>
        <v>Sancho</v>
      </c>
      <c r="B75" s="92" t="str">
        <f>'Détail par équipe'!C59</f>
        <v>Fatima</v>
      </c>
      <c r="C75" s="90">
        <v>28</v>
      </c>
      <c r="D75" s="90">
        <v>4780</v>
      </c>
      <c r="E75" s="90">
        <f>'Détail par équipe'!CC59+C75</f>
        <v>36</v>
      </c>
      <c r="F75" s="90">
        <f>'Détail par équipe'!CD59+D75</f>
        <v>6160</v>
      </c>
      <c r="G75" s="90">
        <f t="shared" si="4"/>
        <v>171</v>
      </c>
      <c r="H75" s="90">
        <f t="shared" si="5"/>
        <v>34</v>
      </c>
    </row>
    <row r="76" spans="1:8" ht="13.5" customHeight="1" x14ac:dyDescent="0.2">
      <c r="A76" s="92" t="str">
        <f>'Détail par équipe'!B84</f>
        <v>Subacchi</v>
      </c>
      <c r="B76" s="92" t="str">
        <f>'Détail par équipe'!C84</f>
        <v>Claudine</v>
      </c>
      <c r="C76" s="90">
        <v>36</v>
      </c>
      <c r="D76" s="90">
        <v>5811</v>
      </c>
      <c r="E76" s="90">
        <f>'Détail par équipe'!CC84+C76</f>
        <v>52</v>
      </c>
      <c r="F76" s="90">
        <f>'Détail par équipe'!CD84+D76</f>
        <v>8536</v>
      </c>
      <c r="G76" s="90">
        <f t="shared" si="4"/>
        <v>164</v>
      </c>
      <c r="H76" s="90">
        <f t="shared" si="5"/>
        <v>39</v>
      </c>
    </row>
    <row r="77" spans="1:8" ht="13.5" customHeight="1" x14ac:dyDescent="0.2">
      <c r="A77" s="92" t="str">
        <f>'Détail par équipe'!B85</f>
        <v>Subacchi</v>
      </c>
      <c r="B77" s="92" t="str">
        <f>'Détail par équipe'!C85</f>
        <v>Michel</v>
      </c>
      <c r="C77" s="90">
        <v>24</v>
      </c>
      <c r="D77" s="90">
        <v>3953</v>
      </c>
      <c r="E77" s="90">
        <f>'Détail par équipe'!CC85+C77</f>
        <v>36</v>
      </c>
      <c r="F77" s="90">
        <f>'Détail par équipe'!CD85+D77</f>
        <v>5993</v>
      </c>
      <c r="G77" s="90">
        <f t="shared" si="4"/>
        <v>166</v>
      </c>
      <c r="H77" s="90">
        <f t="shared" si="5"/>
        <v>37</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 t="shared" si="4"/>
        <v>147</v>
      </c>
      <c r="H78" s="90">
        <f t="shared" si="5"/>
        <v>51</v>
      </c>
    </row>
    <row r="79" spans="1:8" ht="13.5" customHeight="1" x14ac:dyDescent="0.2">
      <c r="A79" s="90" t="str">
        <f>'Détail par équipe'!B61</f>
        <v>Vieren</v>
      </c>
      <c r="B79" s="90" t="str">
        <f>'Détail par équipe'!C61</f>
        <v>Evelyne</v>
      </c>
      <c r="C79" s="90">
        <v>16</v>
      </c>
      <c r="D79" s="90">
        <v>2681</v>
      </c>
      <c r="E79" s="90">
        <f>'Détail par équipe'!CC61+C79</f>
        <v>24</v>
      </c>
      <c r="F79" s="90">
        <f>'Détail par équipe'!CD61+D79</f>
        <v>4024</v>
      </c>
      <c r="G79" s="91">
        <f t="shared" si="4"/>
        <v>167</v>
      </c>
      <c r="H79" s="91">
        <f t="shared" si="5"/>
        <v>37</v>
      </c>
    </row>
    <row r="80" spans="1:8" ht="13.5" customHeight="1" x14ac:dyDescent="0.2">
      <c r="A80" s="92" t="str">
        <f>'Détail par équipe'!B137</f>
        <v>Vo Dupuy</v>
      </c>
      <c r="B80" s="92" t="str">
        <f>'Détail par équipe'!C137</f>
        <v>Phusi</v>
      </c>
      <c r="C80" s="90">
        <v>12</v>
      </c>
      <c r="D80" s="90">
        <v>2197</v>
      </c>
      <c r="E80" s="90">
        <f>'Détail par équipe'!CC137+C80</f>
        <v>16</v>
      </c>
      <c r="F80" s="90">
        <f>'Détail par équipe'!CD137+D80</f>
        <v>2915</v>
      </c>
      <c r="G80" s="90">
        <f t="shared" si="4"/>
        <v>182</v>
      </c>
      <c r="H80" s="90">
        <f t="shared" si="5"/>
        <v>26</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2025-01-17T09:23:58Z</cp:lastPrinted>
  <dcterms:created xsi:type="dcterms:W3CDTF">2022-09-19T13:34:44Z</dcterms:created>
  <dcterms:modified xsi:type="dcterms:W3CDTF">2025-01-17T09:25:38Z</dcterms:modified>
</cp:coreProperties>
</file>