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BB4D30B-3A3C-43D7-BA70-8441551BCB8E}"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F91" i="4" l="1"/>
  <c r="E91" i="4"/>
  <c r="E84" i="4"/>
  <c r="E74" i="4"/>
  <c r="F69" i="4"/>
  <c r="E69" i="4"/>
  <c r="E66" i="4"/>
  <c r="E60" i="4"/>
  <c r="E56" i="4"/>
  <c r="E48" i="4"/>
  <c r="F41" i="4"/>
  <c r="E41" i="4"/>
  <c r="E37" i="4"/>
  <c r="F32" i="4"/>
  <c r="F33" i="4"/>
  <c r="E32" i="4"/>
  <c r="F28" i="4"/>
  <c r="E28" i="4"/>
  <c r="F93" i="4"/>
  <c r="H93" i="4" s="1"/>
  <c r="G93" i="4" s="1"/>
  <c r="E93" i="4"/>
  <c r="B93" i="4"/>
  <c r="A93" i="4"/>
  <c r="F68" i="4"/>
  <c r="H68" i="4" s="1"/>
  <c r="G68" i="4" s="1"/>
  <c r="E68" i="4"/>
  <c r="B68" i="4"/>
  <c r="A68" i="4"/>
  <c r="F92" i="4"/>
  <c r="H92" i="4" s="1"/>
  <c r="G92" i="4" s="1"/>
  <c r="E92" i="4"/>
  <c r="B92" i="4"/>
  <c r="A92" i="4"/>
  <c r="BF24" i="3"/>
  <c r="BG24" i="3"/>
  <c r="BH24" i="3"/>
  <c r="BO24" i="3" s="1"/>
  <c r="BQ24" i="3" s="1"/>
  <c r="BI24" i="3"/>
  <c r="BJ24" i="3"/>
  <c r="BK24" i="3"/>
  <c r="BL24" i="3"/>
  <c r="BM24" i="3"/>
  <c r="BN24" i="3"/>
  <c r="BP24" i="3"/>
  <c r="BF25" i="3"/>
  <c r="BG25" i="3"/>
  <c r="BH25" i="3"/>
  <c r="BO25" i="3" s="1"/>
  <c r="BQ25" i="3" s="1"/>
  <c r="BI25" i="3"/>
  <c r="BJ25" i="3"/>
  <c r="BK25" i="3"/>
  <c r="BL25" i="3"/>
  <c r="BM25" i="3"/>
  <c r="BN25" i="3"/>
  <c r="BP25" i="3"/>
  <c r="AY24" i="3"/>
  <c r="AY25" i="3"/>
  <c r="AS24" i="3"/>
  <c r="AS25" i="3"/>
  <c r="AM24" i="3"/>
  <c r="AM25" i="3"/>
  <c r="AG24" i="3"/>
  <c r="AG25" i="3"/>
  <c r="I137" i="3"/>
  <c r="E130" i="3" l="1"/>
  <c r="F130" i="3"/>
  <c r="G130" i="3"/>
  <c r="H130" i="3"/>
  <c r="AY61" i="3" l="1"/>
  <c r="AY91" i="3"/>
  <c r="B81" i="4"/>
  <c r="C2" i="2"/>
  <c r="B60" i="4"/>
  <c r="B88" i="4"/>
  <c r="A88" i="4"/>
  <c r="B86" i="4"/>
  <c r="A86" i="4"/>
  <c r="B84" i="4"/>
  <c r="A84" i="4"/>
  <c r="B82" i="4"/>
  <c r="A82" i="4"/>
  <c r="B77" i="4"/>
  <c r="A77" i="4"/>
  <c r="B73" i="4"/>
  <c r="A73" i="4"/>
  <c r="B71" i="4"/>
  <c r="A71" i="4"/>
  <c r="B67" i="4"/>
  <c r="A67" i="4"/>
  <c r="B64" i="4"/>
  <c r="A64" i="4"/>
  <c r="B63" i="4"/>
  <c r="A63" i="4"/>
  <c r="B62" i="4"/>
  <c r="A62" i="4"/>
  <c r="B61" i="4"/>
  <c r="A61" i="4"/>
  <c r="B55" i="4"/>
  <c r="A55" i="4"/>
  <c r="B51" i="4"/>
  <c r="A51" i="4"/>
  <c r="B46" i="4"/>
  <c r="A46" i="4"/>
  <c r="B28" i="4"/>
  <c r="A28" i="4"/>
  <c r="B27" i="4"/>
  <c r="A27" i="4"/>
  <c r="B26" i="4"/>
  <c r="A26" i="4"/>
  <c r="B25" i="4"/>
  <c r="A25" i="4"/>
  <c r="B24" i="4"/>
  <c r="A24" i="4"/>
  <c r="B23" i="4"/>
  <c r="A23" i="4"/>
  <c r="B21" i="4"/>
  <c r="A21" i="4"/>
  <c r="B22" i="4"/>
  <c r="A22" i="4"/>
  <c r="B75" i="4"/>
  <c r="A75" i="4"/>
  <c r="B20" i="4"/>
  <c r="A20" i="4"/>
  <c r="B19" i="4"/>
  <c r="A19" i="4"/>
  <c r="B89" i="4"/>
  <c r="A89" i="4"/>
  <c r="B38" i="4"/>
  <c r="A38" i="4"/>
  <c r="B18" i="4"/>
  <c r="A18" i="4"/>
  <c r="B17" i="4"/>
  <c r="A17" i="4"/>
  <c r="B16" i="4"/>
  <c r="A16" i="4"/>
  <c r="B65" i="4"/>
  <c r="A65" i="4"/>
  <c r="B15" i="4"/>
  <c r="A15" i="4"/>
  <c r="B59" i="4"/>
  <c r="A59" i="4"/>
  <c r="B57" i="4"/>
  <c r="A57" i="4"/>
  <c r="B14" i="4"/>
  <c r="A14" i="4"/>
  <c r="B13" i="4"/>
  <c r="A13" i="4"/>
  <c r="B49" i="4"/>
  <c r="A49" i="4"/>
  <c r="B12" i="4"/>
  <c r="A12" i="4"/>
  <c r="B11" i="4"/>
  <c r="A11" i="4"/>
  <c r="B76" i="4"/>
  <c r="A76" i="4"/>
  <c r="B47" i="4"/>
  <c r="A47" i="4"/>
  <c r="B10" i="4"/>
  <c r="A10" i="4"/>
  <c r="B83" i="4"/>
  <c r="A83" i="4"/>
  <c r="B58" i="4"/>
  <c r="A58" i="4"/>
  <c r="B30" i="4"/>
  <c r="A30" i="4"/>
  <c r="B9" i="4"/>
  <c r="A9" i="4"/>
  <c r="B8" i="4"/>
  <c r="A8" i="4"/>
  <c r="B78" i="4"/>
  <c r="A78" i="4"/>
  <c r="B7" i="4"/>
  <c r="A7" i="4"/>
  <c r="B6" i="4"/>
  <c r="A6" i="4"/>
  <c r="B36" i="4"/>
  <c r="A36" i="4"/>
  <c r="B29" i="4"/>
  <c r="A29" i="4"/>
  <c r="B90" i="4"/>
  <c r="A90" i="4"/>
  <c r="B79" i="4"/>
  <c r="A79" i="4"/>
  <c r="B53" i="4"/>
  <c r="A53" i="4"/>
  <c r="B5" i="4"/>
  <c r="A5" i="4"/>
  <c r="B4" i="4"/>
  <c r="A4" i="4"/>
  <c r="B3" i="4"/>
  <c r="A3" i="4"/>
  <c r="B54" i="4"/>
  <c r="A54" i="4"/>
  <c r="B70" i="4"/>
  <c r="A70" i="4"/>
  <c r="A81" i="4"/>
  <c r="B33" i="4"/>
  <c r="A33" i="4"/>
  <c r="B40" i="4"/>
  <c r="A40" i="4"/>
  <c r="B41" i="4"/>
  <c r="A41" i="4"/>
  <c r="B2" i="4"/>
  <c r="A2" i="4"/>
  <c r="B39" i="4"/>
  <c r="A39" i="4"/>
  <c r="B34" i="4"/>
  <c r="A34" i="4"/>
  <c r="B50" i="4"/>
  <c r="A50" i="4"/>
  <c r="A60" i="4"/>
  <c r="B85" i="4"/>
  <c r="A85" i="4"/>
  <c r="B35" i="4"/>
  <c r="A35" i="4"/>
  <c r="B43" i="4"/>
  <c r="A43" i="4"/>
  <c r="B45" i="4"/>
  <c r="A45" i="4"/>
  <c r="B37" i="4"/>
  <c r="A37" i="4"/>
  <c r="B72" i="4"/>
  <c r="A72" i="4"/>
  <c r="B69" i="4"/>
  <c r="A69" i="4"/>
  <c r="B31" i="4"/>
  <c r="A31" i="4"/>
  <c r="B48" i="4"/>
  <c r="A48" i="4"/>
  <c r="B42" i="4"/>
  <c r="A42" i="4"/>
  <c r="B91" i="4"/>
  <c r="A91" i="4"/>
  <c r="B66" i="4"/>
  <c r="A66" i="4"/>
  <c r="AZ147" i="3"/>
  <c r="AT147" i="3"/>
  <c r="AN147" i="3"/>
  <c r="AH147" i="3"/>
  <c r="AB147" i="3"/>
  <c r="V147" i="3"/>
  <c r="P147" i="3"/>
  <c r="J147" i="3"/>
  <c r="D147" i="3"/>
  <c r="BD146" i="3"/>
  <c r="BC146" i="3"/>
  <c r="BB146" i="3"/>
  <c r="BA146" i="3"/>
  <c r="AX146" i="3"/>
  <c r="AW146" i="3"/>
  <c r="AV146" i="3"/>
  <c r="AU146" i="3"/>
  <c r="AR146" i="3"/>
  <c r="AQ146" i="3"/>
  <c r="AQ147" i="3" s="1"/>
  <c r="AP146" i="3"/>
  <c r="AO146" i="3"/>
  <c r="AL146" i="3"/>
  <c r="AK146" i="3"/>
  <c r="AJ146" i="3"/>
  <c r="AI146" i="3"/>
  <c r="AF146" i="3"/>
  <c r="AE146" i="3"/>
  <c r="AD146" i="3"/>
  <c r="AC146" i="3"/>
  <c r="Z146" i="3"/>
  <c r="Y146" i="3"/>
  <c r="X146" i="3"/>
  <c r="W146" i="3"/>
  <c r="T146" i="3"/>
  <c r="S146" i="3"/>
  <c r="R146" i="3"/>
  <c r="Q146" i="3"/>
  <c r="N146" i="3"/>
  <c r="M146" i="3"/>
  <c r="L146" i="3"/>
  <c r="K146" i="3"/>
  <c r="H146" i="3"/>
  <c r="G146" i="3"/>
  <c r="F146" i="3"/>
  <c r="E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BN136" i="3"/>
  <c r="BM136" i="3"/>
  <c r="BL136" i="3"/>
  <c r="BK136" i="3"/>
  <c r="BJ136" i="3"/>
  <c r="BI136" i="3"/>
  <c r="BH136" i="3"/>
  <c r="BG136" i="3"/>
  <c r="BF136" i="3"/>
  <c r="BE136" i="3"/>
  <c r="AY136" i="3"/>
  <c r="AS136" i="3"/>
  <c r="AM136" i="3"/>
  <c r="AG136" i="3"/>
  <c r="AA136" i="3"/>
  <c r="U136" i="3"/>
  <c r="O136" i="3"/>
  <c r="I136" i="3"/>
  <c r="AZ131" i="3"/>
  <c r="AT131" i="3"/>
  <c r="AN131" i="3"/>
  <c r="AH131" i="3"/>
  <c r="AB131" i="3"/>
  <c r="V131" i="3"/>
  <c r="P131" i="3"/>
  <c r="J131" i="3"/>
  <c r="D131" i="3"/>
  <c r="BD130" i="3"/>
  <c r="BC130" i="3"/>
  <c r="BB130" i="3"/>
  <c r="BA130" i="3"/>
  <c r="AX130" i="3"/>
  <c r="AX131" i="3" s="1"/>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Q119" i="3" s="1"/>
  <c r="AP118" i="3"/>
  <c r="AO118" i="3"/>
  <c r="AL118" i="3"/>
  <c r="AK118" i="3"/>
  <c r="AJ118" i="3"/>
  <c r="AI118" i="3"/>
  <c r="AF118" i="3"/>
  <c r="AE118" i="3"/>
  <c r="AD118" i="3"/>
  <c r="AC118" i="3"/>
  <c r="AC119" i="3" s="1"/>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J103" i="3" s="1"/>
  <c r="AI102" i="3"/>
  <c r="AF102" i="3"/>
  <c r="AE102" i="3"/>
  <c r="AD102" i="3"/>
  <c r="AC102" i="3"/>
  <c r="Z102" i="3"/>
  <c r="Y102" i="3"/>
  <c r="X102" i="3"/>
  <c r="W102" i="3"/>
  <c r="T102" i="3"/>
  <c r="S102" i="3"/>
  <c r="R102" i="3"/>
  <c r="Q102" i="3"/>
  <c r="N102" i="3"/>
  <c r="M102" i="3"/>
  <c r="L102" i="3"/>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S91" i="3"/>
  <c r="AM91" i="3"/>
  <c r="AG91" i="3"/>
  <c r="AA91" i="3"/>
  <c r="U91" i="3"/>
  <c r="O91" i="3"/>
  <c r="I91" i="3"/>
  <c r="BN90" i="3"/>
  <c r="BM90" i="3"/>
  <c r="BL90" i="3"/>
  <c r="BK90" i="3"/>
  <c r="BJ90" i="3"/>
  <c r="BI90" i="3"/>
  <c r="BH90" i="3"/>
  <c r="BG90" i="3"/>
  <c r="BF90" i="3"/>
  <c r="BE90" i="3"/>
  <c r="AY90" i="3"/>
  <c r="AS90" i="3"/>
  <c r="AM90" i="3"/>
  <c r="AG90" i="3"/>
  <c r="AA90" i="3"/>
  <c r="U90" i="3"/>
  <c r="O90" i="3"/>
  <c r="I90" i="3"/>
  <c r="AZ85" i="3"/>
  <c r="AT85" i="3"/>
  <c r="AN85" i="3"/>
  <c r="AH85" i="3"/>
  <c r="AB85" i="3"/>
  <c r="V85" i="3"/>
  <c r="P85" i="3"/>
  <c r="J85" i="3"/>
  <c r="D85" i="3"/>
  <c r="BD84" i="3"/>
  <c r="BC84" i="3"/>
  <c r="BB84" i="3"/>
  <c r="BA84" i="3"/>
  <c r="AX84" i="3"/>
  <c r="AW84" i="3"/>
  <c r="AV84" i="3"/>
  <c r="AU84" i="3"/>
  <c r="AR84" i="3"/>
  <c r="AQ84" i="3"/>
  <c r="AP84" i="3"/>
  <c r="AO84" i="3"/>
  <c r="AL84" i="3"/>
  <c r="AK84" i="3"/>
  <c r="AJ84" i="3"/>
  <c r="AI84" i="3"/>
  <c r="AF84" i="3"/>
  <c r="AE84" i="3"/>
  <c r="AD84" i="3"/>
  <c r="AC84" i="3"/>
  <c r="Z84" i="3"/>
  <c r="Y84" i="3"/>
  <c r="X84" i="3"/>
  <c r="W84" i="3"/>
  <c r="T84" i="3"/>
  <c r="S84" i="3"/>
  <c r="R84" i="3"/>
  <c r="Q84" i="3"/>
  <c r="N84" i="3"/>
  <c r="M84" i="3"/>
  <c r="L84" i="3"/>
  <c r="K84" i="3"/>
  <c r="H84" i="3"/>
  <c r="G84" i="3"/>
  <c r="F84" i="3"/>
  <c r="E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AZ69" i="3"/>
  <c r="AT69" i="3"/>
  <c r="AN69" i="3"/>
  <c r="AH69" i="3"/>
  <c r="AB69" i="3"/>
  <c r="V69" i="3"/>
  <c r="P69" i="3"/>
  <c r="J69" i="3"/>
  <c r="D69" i="3"/>
  <c r="G69" i="3" s="1"/>
  <c r="BD68" i="3"/>
  <c r="BC68" i="3"/>
  <c r="BB68" i="3"/>
  <c r="BA68" i="3"/>
  <c r="AX68" i="3"/>
  <c r="AW68" i="3"/>
  <c r="AV68" i="3"/>
  <c r="AU68" i="3"/>
  <c r="AR68" i="3"/>
  <c r="AQ68" i="3"/>
  <c r="AP68" i="3"/>
  <c r="AO68" i="3"/>
  <c r="AL68" i="3"/>
  <c r="AK68" i="3"/>
  <c r="AJ68" i="3"/>
  <c r="AI68" i="3"/>
  <c r="AF68" i="3"/>
  <c r="AE68" i="3"/>
  <c r="AD68" i="3"/>
  <c r="AC68" i="3"/>
  <c r="Z68" i="3"/>
  <c r="Y68" i="3"/>
  <c r="X68" i="3"/>
  <c r="W68" i="3"/>
  <c r="T68" i="3"/>
  <c r="S68" i="3"/>
  <c r="R68" i="3"/>
  <c r="Q68" i="3"/>
  <c r="N68" i="3"/>
  <c r="M68" i="3"/>
  <c r="L68" i="3"/>
  <c r="L69" i="3" s="1"/>
  <c r="K68" i="3"/>
  <c r="H68" i="3"/>
  <c r="G68" i="3"/>
  <c r="F68" i="3"/>
  <c r="E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I64" i="3"/>
  <c r="BN63" i="3"/>
  <c r="BM63" i="3"/>
  <c r="BL63" i="3"/>
  <c r="BK63" i="3"/>
  <c r="BJ63" i="3"/>
  <c r="BI63" i="3"/>
  <c r="BH63" i="3"/>
  <c r="BG63" i="3"/>
  <c r="BF63" i="3"/>
  <c r="BE63" i="3"/>
  <c r="AY63" i="3"/>
  <c r="AS63" i="3"/>
  <c r="AM63" i="3"/>
  <c r="AG63" i="3"/>
  <c r="AA63" i="3"/>
  <c r="U63" i="3"/>
  <c r="O63" i="3"/>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S61" i="3"/>
  <c r="AM61" i="3"/>
  <c r="AG61" i="3"/>
  <c r="AA61" i="3"/>
  <c r="U61" i="3"/>
  <c r="O61" i="3"/>
  <c r="I61" i="3"/>
  <c r="AZ56" i="3"/>
  <c r="AT56" i="3"/>
  <c r="AN56" i="3"/>
  <c r="AH56" i="3"/>
  <c r="AB56" i="3"/>
  <c r="V56" i="3"/>
  <c r="P56" i="3"/>
  <c r="J56" i="3"/>
  <c r="D56" i="3"/>
  <c r="BD55" i="3"/>
  <c r="BC55" i="3"/>
  <c r="BB55" i="3"/>
  <c r="BA55" i="3"/>
  <c r="AX55" i="3"/>
  <c r="AW55" i="3"/>
  <c r="AV55" i="3"/>
  <c r="AU55" i="3"/>
  <c r="AR55" i="3"/>
  <c r="AQ55" i="3"/>
  <c r="AP55" i="3"/>
  <c r="AO55" i="3"/>
  <c r="AL55" i="3"/>
  <c r="AK55" i="3"/>
  <c r="AJ55" i="3"/>
  <c r="AI55" i="3"/>
  <c r="AF55" i="3"/>
  <c r="AE55" i="3"/>
  <c r="AD55" i="3"/>
  <c r="AC55" i="3"/>
  <c r="Z55" i="3"/>
  <c r="Y55" i="3"/>
  <c r="X55" i="3"/>
  <c r="W55" i="3"/>
  <c r="T55" i="3"/>
  <c r="S55" i="3"/>
  <c r="R55" i="3"/>
  <c r="Q55" i="3"/>
  <c r="N55" i="3"/>
  <c r="M55" i="3"/>
  <c r="L55" i="3"/>
  <c r="K55" i="3"/>
  <c r="H55" i="3"/>
  <c r="G55" i="3"/>
  <c r="F55" i="3"/>
  <c r="E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AZ42" i="3"/>
  <c r="AT42" i="3"/>
  <c r="AN42" i="3"/>
  <c r="AH42" i="3"/>
  <c r="AB42" i="3"/>
  <c r="V42" i="3"/>
  <c r="P42" i="3"/>
  <c r="J42" i="3"/>
  <c r="D42" i="3"/>
  <c r="BD41" i="3"/>
  <c r="BC41" i="3"/>
  <c r="BB41" i="3"/>
  <c r="BA41" i="3"/>
  <c r="AX41" i="3"/>
  <c r="AW41" i="3"/>
  <c r="AV41" i="3"/>
  <c r="AU41" i="3"/>
  <c r="AR41" i="3"/>
  <c r="AQ41" i="3"/>
  <c r="AP41" i="3"/>
  <c r="AO41" i="3"/>
  <c r="AL41" i="3"/>
  <c r="AK41" i="3"/>
  <c r="AJ41" i="3"/>
  <c r="AI41" i="3"/>
  <c r="AF41" i="3"/>
  <c r="AE41" i="3"/>
  <c r="AD41" i="3"/>
  <c r="AC41" i="3"/>
  <c r="Z41" i="3"/>
  <c r="Y41" i="3"/>
  <c r="X41" i="3"/>
  <c r="W41" i="3"/>
  <c r="T41" i="3"/>
  <c r="S41" i="3"/>
  <c r="R41" i="3"/>
  <c r="Q41" i="3"/>
  <c r="N41" i="3"/>
  <c r="M41" i="3"/>
  <c r="L41" i="3"/>
  <c r="K41" i="3"/>
  <c r="H41" i="3"/>
  <c r="G41" i="3"/>
  <c r="F41" i="3"/>
  <c r="E41" i="3"/>
  <c r="AA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I34" i="3"/>
  <c r="AZ29" i="3"/>
  <c r="AT29" i="3"/>
  <c r="AN29" i="3"/>
  <c r="AH29" i="3"/>
  <c r="AB29" i="3"/>
  <c r="V29" i="3"/>
  <c r="P29" i="3"/>
  <c r="J29" i="3"/>
  <c r="D29" i="3"/>
  <c r="BD28" i="3"/>
  <c r="BC28" i="3"/>
  <c r="BB28" i="3"/>
  <c r="BA28" i="3"/>
  <c r="AX28" i="3"/>
  <c r="AW28" i="3"/>
  <c r="AV28" i="3"/>
  <c r="AU28" i="3"/>
  <c r="AR28" i="3"/>
  <c r="AQ28" i="3"/>
  <c r="AP28" i="3"/>
  <c r="AO28" i="3"/>
  <c r="AL28" i="3"/>
  <c r="AK28" i="3"/>
  <c r="AJ28" i="3"/>
  <c r="AI28" i="3"/>
  <c r="AF28" i="3"/>
  <c r="AE28" i="3"/>
  <c r="AD28" i="3"/>
  <c r="AC28" i="3"/>
  <c r="Z28" i="3"/>
  <c r="Y28" i="3"/>
  <c r="X28" i="3"/>
  <c r="W28" i="3"/>
  <c r="T28" i="3"/>
  <c r="S28" i="3"/>
  <c r="R28" i="3"/>
  <c r="Q28" i="3"/>
  <c r="N28" i="3"/>
  <c r="M28" i="3"/>
  <c r="L28" i="3"/>
  <c r="K28" i="3"/>
  <c r="H28" i="3"/>
  <c r="G28" i="3"/>
  <c r="F28" i="3"/>
  <c r="E28" i="3"/>
  <c r="BN27" i="3"/>
  <c r="BM27" i="3"/>
  <c r="BL27" i="3"/>
  <c r="BK27" i="3"/>
  <c r="BJ27" i="3"/>
  <c r="BI27" i="3"/>
  <c r="BH27" i="3"/>
  <c r="BG27" i="3"/>
  <c r="BF27" i="3"/>
  <c r="BE27" i="3"/>
  <c r="AY27" i="3"/>
  <c r="AS27" i="3"/>
  <c r="AM27" i="3"/>
  <c r="AG27" i="3"/>
  <c r="AA27" i="3"/>
  <c r="U27" i="3"/>
  <c r="O27" i="3"/>
  <c r="I27" i="3"/>
  <c r="BN26" i="3"/>
  <c r="BM26" i="3"/>
  <c r="BL26" i="3"/>
  <c r="BK26" i="3"/>
  <c r="BJ26" i="3"/>
  <c r="BI26" i="3"/>
  <c r="BH26" i="3"/>
  <c r="BG26" i="3"/>
  <c r="BF26" i="3"/>
  <c r="BE26" i="3"/>
  <c r="AY26" i="3"/>
  <c r="AS26" i="3"/>
  <c r="AM26" i="3"/>
  <c r="AG26" i="3"/>
  <c r="AA26" i="3"/>
  <c r="U26" i="3"/>
  <c r="O26" i="3"/>
  <c r="I26"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D15" i="3"/>
  <c r="BD14" i="3"/>
  <c r="BC14" i="3"/>
  <c r="BB14" i="3"/>
  <c r="BA14" i="3"/>
  <c r="AX14" i="3"/>
  <c r="AW14" i="3"/>
  <c r="AV14" i="3"/>
  <c r="AU14" i="3"/>
  <c r="AR14" i="3"/>
  <c r="AQ14" i="3"/>
  <c r="AP14" i="3"/>
  <c r="AO14" i="3"/>
  <c r="AL14" i="3"/>
  <c r="AK14" i="3"/>
  <c r="AJ14" i="3"/>
  <c r="AI14" i="3"/>
  <c r="AF14" i="3"/>
  <c r="AE14" i="3"/>
  <c r="AD14" i="3"/>
  <c r="AC14" i="3"/>
  <c r="Z14" i="3"/>
  <c r="Y14" i="3"/>
  <c r="X14" i="3"/>
  <c r="W14" i="3"/>
  <c r="T14" i="3"/>
  <c r="S14" i="3"/>
  <c r="R14" i="3"/>
  <c r="Q14" i="3"/>
  <c r="N14" i="3"/>
  <c r="M14" i="3"/>
  <c r="L14" i="3"/>
  <c r="K14" i="3"/>
  <c r="H14" i="3"/>
  <c r="G14" i="3"/>
  <c r="F14" i="3"/>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5" i="2"/>
  <c r="M24" i="2"/>
  <c r="M23" i="2"/>
  <c r="M22" i="2"/>
  <c r="M21" i="2"/>
  <c r="M19" i="2"/>
  <c r="N25" i="2" s="1"/>
  <c r="M18" i="2"/>
  <c r="N12" i="2"/>
  <c r="C10" i="2"/>
  <c r="C11" i="2"/>
  <c r="C9" i="2"/>
  <c r="C7" i="2"/>
  <c r="C6" i="2"/>
  <c r="C3" i="2"/>
  <c r="C4" i="2"/>
  <c r="C5" i="2"/>
  <c r="C8" i="2"/>
  <c r="L1" i="2"/>
  <c r="K1" i="2"/>
  <c r="J1" i="2"/>
  <c r="I1" i="2"/>
  <c r="H1" i="2"/>
  <c r="G1" i="2"/>
  <c r="F1" i="2"/>
  <c r="E1" i="2"/>
  <c r="D1" i="2"/>
  <c r="BP78" i="3" l="1"/>
  <c r="BP95" i="3"/>
  <c r="BO95" i="3"/>
  <c r="E8" i="4" s="1"/>
  <c r="BP98" i="3"/>
  <c r="F17" i="4" s="1"/>
  <c r="BA147" i="3"/>
  <c r="AK15" i="3"/>
  <c r="AK56" i="3"/>
  <c r="BP36" i="3"/>
  <c r="F85" i="4" s="1"/>
  <c r="BP65" i="3"/>
  <c r="BP82" i="3"/>
  <c r="BO82" i="3"/>
  <c r="E18" i="4" s="1"/>
  <c r="H42" i="3"/>
  <c r="BP50" i="3"/>
  <c r="F40" i="4" s="1"/>
  <c r="BP53" i="3"/>
  <c r="BO53" i="3"/>
  <c r="E49" i="4" s="1"/>
  <c r="BP81" i="3"/>
  <c r="F14" i="4" s="1"/>
  <c r="BO101" i="3"/>
  <c r="E25" i="4" s="1"/>
  <c r="BP115" i="3"/>
  <c r="BP66" i="3"/>
  <c r="F7" i="4" s="1"/>
  <c r="BO66" i="3"/>
  <c r="E7" i="4" s="1"/>
  <c r="BP27" i="3"/>
  <c r="F29" i="4" s="1"/>
  <c r="L56" i="3"/>
  <c r="N56" i="3"/>
  <c r="BP129" i="3"/>
  <c r="I130" i="3"/>
  <c r="BB56" i="3"/>
  <c r="AW103" i="3"/>
  <c r="AX70" i="3"/>
  <c r="AR56" i="3"/>
  <c r="AL85" i="3"/>
  <c r="AF30" i="3"/>
  <c r="AE29" i="3"/>
  <c r="BO8" i="3"/>
  <c r="E78" i="4" s="1"/>
  <c r="Y42" i="3"/>
  <c r="BP9" i="3"/>
  <c r="F47" i="4" s="1"/>
  <c r="T86" i="3"/>
  <c r="S119" i="3"/>
  <c r="N15" i="3"/>
  <c r="L103" i="3"/>
  <c r="L29" i="3"/>
  <c r="M29" i="3"/>
  <c r="O146" i="3"/>
  <c r="G16" i="3"/>
  <c r="G15" i="3"/>
  <c r="F15" i="3"/>
  <c r="E147" i="3"/>
  <c r="F43" i="3"/>
  <c r="E42" i="3"/>
  <c r="G42" i="3"/>
  <c r="F57" i="3"/>
  <c r="BF102" i="3"/>
  <c r="Q103" i="3"/>
  <c r="K85" i="3"/>
  <c r="G56" i="3"/>
  <c r="M56" i="3"/>
  <c r="AM41" i="3"/>
  <c r="AJ42" i="3"/>
  <c r="BP92" i="3"/>
  <c r="F72" i="4" s="1"/>
  <c r="AR147" i="3"/>
  <c r="BB85" i="3"/>
  <c r="AW30" i="3"/>
  <c r="AR70" i="3"/>
  <c r="AK42" i="3"/>
  <c r="AK44" i="3" s="1"/>
  <c r="AJ43" i="3"/>
  <c r="AK43" i="3"/>
  <c r="AL42" i="3"/>
  <c r="AI42" i="3"/>
  <c r="AJ15" i="3"/>
  <c r="AJ16" i="3"/>
  <c r="AL15" i="3"/>
  <c r="AI15" i="3"/>
  <c r="AK85" i="3"/>
  <c r="AK29" i="3"/>
  <c r="AK31" i="3" s="1"/>
  <c r="AI30" i="3"/>
  <c r="AL29" i="3"/>
  <c r="AJ30" i="3"/>
  <c r="AJ29" i="3"/>
  <c r="AJ31" i="3" s="1"/>
  <c r="AI29" i="3"/>
  <c r="AM102" i="3"/>
  <c r="AK103" i="3"/>
  <c r="AK104" i="3"/>
  <c r="AL103" i="3"/>
  <c r="AM146" i="3"/>
  <c r="AL147" i="3"/>
  <c r="AM68" i="3"/>
  <c r="BA57" i="3"/>
  <c r="BC56" i="3"/>
  <c r="BD56" i="3"/>
  <c r="BB132" i="3"/>
  <c r="BB131" i="3"/>
  <c r="BA132" i="3"/>
  <c r="BD148" i="3"/>
  <c r="BD147" i="3"/>
  <c r="BD119" i="3"/>
  <c r="BD149" i="3" s="1"/>
  <c r="BE68" i="3"/>
  <c r="BC29" i="3"/>
  <c r="BD103" i="3"/>
  <c r="BB103" i="3"/>
  <c r="BA103" i="3"/>
  <c r="BB104" i="3"/>
  <c r="BD85" i="3"/>
  <c r="BC42" i="3"/>
  <c r="BB42" i="3"/>
  <c r="BB44" i="3" s="1"/>
  <c r="BD43" i="3"/>
  <c r="BD42" i="3"/>
  <c r="BD87" i="3" s="1"/>
  <c r="AW69" i="3"/>
  <c r="AW71" i="3" s="1"/>
  <c r="AX69" i="3"/>
  <c r="AV103" i="3"/>
  <c r="AU103" i="3"/>
  <c r="AU104" i="3"/>
  <c r="AW56" i="3"/>
  <c r="AW29" i="3"/>
  <c r="AY146" i="3"/>
  <c r="AU148" i="3"/>
  <c r="AW86" i="3"/>
  <c r="AY14" i="3"/>
  <c r="AX15" i="3"/>
  <c r="AY118" i="3"/>
  <c r="AW119" i="3"/>
  <c r="AY130" i="3"/>
  <c r="AU132" i="3"/>
  <c r="AU131" i="3"/>
  <c r="AW131" i="3"/>
  <c r="AR119" i="3"/>
  <c r="AS28" i="3"/>
  <c r="AP29" i="3"/>
  <c r="AP42" i="3"/>
  <c r="AR43" i="3"/>
  <c r="AQ42" i="3"/>
  <c r="AQ44" i="3" s="1"/>
  <c r="AR42" i="3"/>
  <c r="AR148" i="3"/>
  <c r="AO147" i="3"/>
  <c r="AP147" i="3"/>
  <c r="AP103" i="3"/>
  <c r="AO103" i="3"/>
  <c r="AR15" i="3"/>
  <c r="AQ56" i="3"/>
  <c r="AR57" i="3"/>
  <c r="AO86" i="3"/>
  <c r="AQ85" i="3"/>
  <c r="AQ86" i="3"/>
  <c r="AO85" i="3"/>
  <c r="BO126" i="3"/>
  <c r="BP124" i="3"/>
  <c r="F64" i="4" s="1"/>
  <c r="AD131" i="3"/>
  <c r="AE131" i="3"/>
  <c r="AF132" i="3"/>
  <c r="AE70" i="3"/>
  <c r="AF69" i="3"/>
  <c r="AE15" i="3"/>
  <c r="AE43" i="3"/>
  <c r="AF42" i="3"/>
  <c r="AF119" i="3"/>
  <c r="AC120" i="3"/>
  <c r="AD119" i="3"/>
  <c r="AE119" i="3"/>
  <c r="AD29" i="3"/>
  <c r="AD31" i="3" s="1"/>
  <c r="AF29" i="3"/>
  <c r="AF85" i="3"/>
  <c r="AE85" i="3"/>
  <c r="AE87" i="3" s="1"/>
  <c r="AC86" i="3"/>
  <c r="AE147" i="3"/>
  <c r="AC148" i="3"/>
  <c r="AF147" i="3"/>
  <c r="AD147" i="3"/>
  <c r="Z147" i="3"/>
  <c r="Y29" i="3"/>
  <c r="Z29" i="3"/>
  <c r="Z31" i="3" s="1"/>
  <c r="W29" i="3"/>
  <c r="Y30" i="3"/>
  <c r="W30" i="3"/>
  <c r="X29" i="3"/>
  <c r="Z30" i="3"/>
  <c r="Z86" i="3"/>
  <c r="Y119" i="3"/>
  <c r="X119" i="3"/>
  <c r="Z119" i="3"/>
  <c r="Z120" i="3"/>
  <c r="BP90" i="3"/>
  <c r="F55" i="4" s="1"/>
  <c r="W103" i="3"/>
  <c r="Y103" i="3"/>
  <c r="Z104" i="3"/>
  <c r="X103" i="3"/>
  <c r="X105" i="3" s="1"/>
  <c r="Z103" i="3"/>
  <c r="Y56" i="3"/>
  <c r="BO34" i="3"/>
  <c r="E26" i="4" s="1"/>
  <c r="Z70" i="3"/>
  <c r="Y69" i="3"/>
  <c r="AA68" i="3"/>
  <c r="X15" i="3"/>
  <c r="BO6" i="3"/>
  <c r="E33" i="4" s="1"/>
  <c r="AA14" i="3"/>
  <c r="BO63" i="3"/>
  <c r="E31" i="4" s="1"/>
  <c r="S56" i="3"/>
  <c r="S57" i="3"/>
  <c r="S103" i="3"/>
  <c r="S87" i="3" s="1"/>
  <c r="T103" i="3"/>
  <c r="T104" i="3"/>
  <c r="S85" i="3"/>
  <c r="T85" i="3"/>
  <c r="Q85" i="3"/>
  <c r="U28" i="3"/>
  <c r="Q30" i="3"/>
  <c r="S29" i="3"/>
  <c r="Q29" i="3"/>
  <c r="R29" i="3"/>
  <c r="T30" i="3"/>
  <c r="U41" i="3"/>
  <c r="U43" i="3" s="1"/>
  <c r="S42" i="3"/>
  <c r="S15" i="3"/>
  <c r="T15" i="3"/>
  <c r="T17" i="3" s="1"/>
  <c r="Q15" i="3"/>
  <c r="BO136" i="3"/>
  <c r="T147" i="3"/>
  <c r="T119" i="3"/>
  <c r="S120" i="3"/>
  <c r="U130" i="3"/>
  <c r="S132" i="3"/>
  <c r="T131" i="3"/>
  <c r="R132" i="3"/>
  <c r="S131" i="3"/>
  <c r="S133" i="3" s="1"/>
  <c r="R131" i="3"/>
  <c r="N57" i="3"/>
  <c r="BP49" i="3"/>
  <c r="F45" i="4" s="1"/>
  <c r="N70" i="3"/>
  <c r="O68" i="3"/>
  <c r="O70" i="3" s="1"/>
  <c r="N69" i="3"/>
  <c r="M69" i="3"/>
  <c r="BP126" i="3"/>
  <c r="M131" i="3"/>
  <c r="N131" i="3"/>
  <c r="BO22" i="3"/>
  <c r="E35" i="4" s="1"/>
  <c r="H29" i="3"/>
  <c r="G29" i="3"/>
  <c r="G30" i="3"/>
  <c r="N85" i="3"/>
  <c r="N87" i="3" s="1"/>
  <c r="L85" i="3"/>
  <c r="BP76" i="3"/>
  <c r="BO4" i="3"/>
  <c r="E67" i="4" s="1"/>
  <c r="BO36" i="3"/>
  <c r="E85" i="4" s="1"/>
  <c r="E87" i="4" s="1"/>
  <c r="K42" i="3"/>
  <c r="N103" i="3"/>
  <c r="K103" i="3"/>
  <c r="BP145" i="3"/>
  <c r="F22" i="4" s="1"/>
  <c r="F147" i="3"/>
  <c r="F148" i="3"/>
  <c r="BA16" i="3"/>
  <c r="T70" i="3"/>
  <c r="AQ132" i="3"/>
  <c r="AP132" i="3"/>
  <c r="AR132" i="3"/>
  <c r="T148" i="3"/>
  <c r="S148" i="3"/>
  <c r="AL148" i="3"/>
  <c r="R148" i="3"/>
  <c r="I14" i="3"/>
  <c r="BC15" i="3"/>
  <c r="BO20" i="3"/>
  <c r="E62" i="4" s="1"/>
  <c r="AG28" i="3"/>
  <c r="K43" i="3"/>
  <c r="Z56" i="3"/>
  <c r="BB69" i="3"/>
  <c r="T69" i="3"/>
  <c r="F70" i="3"/>
  <c r="Z85" i="3"/>
  <c r="N120" i="3"/>
  <c r="M120" i="3"/>
  <c r="BL146" i="3"/>
  <c r="BO5" i="3"/>
  <c r="E43" i="4" s="1"/>
  <c r="BO13" i="3"/>
  <c r="E24" i="4" s="1"/>
  <c r="H15" i="3"/>
  <c r="AF15" i="3"/>
  <c r="T16" i="3"/>
  <c r="BP21" i="3"/>
  <c r="F46" i="4" s="1"/>
  <c r="AM28" i="3"/>
  <c r="AM30" i="3" s="1"/>
  <c r="BO21" i="3"/>
  <c r="E46" i="4" s="1"/>
  <c r="N29" i="3"/>
  <c r="T29" i="3"/>
  <c r="AR29" i="3"/>
  <c r="AX29" i="3"/>
  <c r="BD29" i="3"/>
  <c r="AU29" i="3"/>
  <c r="L30" i="3"/>
  <c r="AP30" i="3"/>
  <c r="BE41" i="3"/>
  <c r="BP39" i="3"/>
  <c r="W42" i="3"/>
  <c r="AC42" i="3"/>
  <c r="BJ41" i="3"/>
  <c r="AE42" i="3"/>
  <c r="AE44" i="3" s="1"/>
  <c r="L43" i="3"/>
  <c r="AU43" i="3"/>
  <c r="BJ55" i="3"/>
  <c r="T57" i="3"/>
  <c r="S69" i="3"/>
  <c r="AQ69" i="3"/>
  <c r="BC69" i="3"/>
  <c r="BC31" i="3" s="1"/>
  <c r="Y70" i="3"/>
  <c r="G70" i="3"/>
  <c r="AG84" i="3"/>
  <c r="BE84" i="3"/>
  <c r="BE86" i="3" s="1"/>
  <c r="BO79" i="3"/>
  <c r="E9" i="4" s="1"/>
  <c r="BP83" i="3"/>
  <c r="F21" i="4" s="1"/>
  <c r="BO83" i="3"/>
  <c r="E21" i="4" s="1"/>
  <c r="M119" i="3"/>
  <c r="X131" i="3"/>
  <c r="X17" i="3" s="1"/>
  <c r="AP131" i="3"/>
  <c r="AV131" i="3"/>
  <c r="BM130" i="3"/>
  <c r="N132" i="3"/>
  <c r="AC16" i="3"/>
  <c r="Z43" i="3"/>
  <c r="Y43" i="3"/>
  <c r="AX43" i="3"/>
  <c r="AW42" i="3"/>
  <c r="AW44" i="3" s="1"/>
  <c r="W43" i="3"/>
  <c r="Y57" i="3"/>
  <c r="W56" i="3"/>
  <c r="AX57" i="3"/>
  <c r="R69" i="3"/>
  <c r="BA70" i="3"/>
  <c r="X86" i="3"/>
  <c r="AD15" i="3"/>
  <c r="BD15" i="3"/>
  <c r="BD17" i="3" s="1"/>
  <c r="BP23" i="3"/>
  <c r="BO26" i="3"/>
  <c r="E81" i="4" s="1"/>
  <c r="AQ29" i="3"/>
  <c r="AQ31" i="3" s="1"/>
  <c r="M30" i="3"/>
  <c r="K30" i="3"/>
  <c r="AO30" i="3"/>
  <c r="AX30" i="3"/>
  <c r="AW31" i="3"/>
  <c r="Z42" i="3"/>
  <c r="AX42" i="3"/>
  <c r="AX44" i="3" s="1"/>
  <c r="M43" i="3"/>
  <c r="AF43" i="3"/>
  <c r="AU42" i="3"/>
  <c r="AU133" i="3" s="1"/>
  <c r="AX56" i="3"/>
  <c r="AX31" i="3" s="1"/>
  <c r="Y85" i="3"/>
  <c r="H132" i="3"/>
  <c r="F132" i="3"/>
  <c r="W132" i="3"/>
  <c r="X132" i="3"/>
  <c r="BO144" i="3"/>
  <c r="E38" i="4" s="1"/>
  <c r="BH146" i="3"/>
  <c r="Q147" i="3"/>
  <c r="BJ146" i="3"/>
  <c r="AC147" i="3"/>
  <c r="W148" i="3"/>
  <c r="Y147" i="3"/>
  <c r="BO3" i="3"/>
  <c r="BP6" i="3"/>
  <c r="BP7" i="3"/>
  <c r="F53" i="4" s="1"/>
  <c r="BO7" i="3"/>
  <c r="E53" i="4" s="1"/>
  <c r="BP10" i="3"/>
  <c r="F59" i="4" s="1"/>
  <c r="AG14" i="3"/>
  <c r="BO11" i="3"/>
  <c r="E89" i="4" s="1"/>
  <c r="BG14" i="3"/>
  <c r="AO29" i="3"/>
  <c r="AU30" i="3"/>
  <c r="AA41" i="3"/>
  <c r="AY41" i="3"/>
  <c r="AY43" i="3" s="1"/>
  <c r="M42" i="3"/>
  <c r="X42" i="3"/>
  <c r="AD42" i="3"/>
  <c r="AV42" i="3"/>
  <c r="AV44" i="3" s="1"/>
  <c r="R43" i="3"/>
  <c r="AW43" i="3"/>
  <c r="BP48" i="3"/>
  <c r="F82" i="4" s="1"/>
  <c r="BP52" i="3"/>
  <c r="F58" i="4" s="1"/>
  <c r="F56" i="3"/>
  <c r="BH55" i="3"/>
  <c r="R56" i="3"/>
  <c r="X56" i="3"/>
  <c r="T56" i="3"/>
  <c r="Z57" i="3"/>
  <c r="BO61" i="3"/>
  <c r="BP62" i="3"/>
  <c r="F88" i="4" s="1"/>
  <c r="BP64" i="3"/>
  <c r="BO65" i="3"/>
  <c r="E4" i="4" s="1"/>
  <c r="H69" i="3"/>
  <c r="Z69" i="3"/>
  <c r="AR69" i="3"/>
  <c r="BD69" i="3"/>
  <c r="S70" i="3"/>
  <c r="BP75" i="3"/>
  <c r="AY84" i="3"/>
  <c r="BO76" i="3"/>
  <c r="AJ86" i="3"/>
  <c r="AI86" i="3"/>
  <c r="I102" i="3"/>
  <c r="BP94" i="3"/>
  <c r="F5" i="4" s="1"/>
  <c r="AS130" i="3"/>
  <c r="G131" i="3"/>
  <c r="Y131" i="3"/>
  <c r="AQ131" i="3"/>
  <c r="BD132" i="3"/>
  <c r="BB133" i="3"/>
  <c r="BB148" i="3"/>
  <c r="BA148" i="3"/>
  <c r="BE55" i="3"/>
  <c r="BO50" i="3"/>
  <c r="E40" i="4" s="1"/>
  <c r="AA55" i="3"/>
  <c r="H56" i="3"/>
  <c r="H44" i="3" s="1"/>
  <c r="AF56" i="3"/>
  <c r="AL56" i="3"/>
  <c r="L57" i="3"/>
  <c r="AG68" i="3"/>
  <c r="BO67" i="3"/>
  <c r="E12" i="4" s="1"/>
  <c r="E69" i="3"/>
  <c r="Q69" i="3"/>
  <c r="BI68" i="3"/>
  <c r="AL69" i="3"/>
  <c r="L70" i="3"/>
  <c r="BO74" i="3"/>
  <c r="E86" i="4" s="1"/>
  <c r="BO78" i="3"/>
  <c r="E3" i="4" s="1"/>
  <c r="BG84" i="3"/>
  <c r="W85" i="3"/>
  <c r="AD86" i="3"/>
  <c r="BO90" i="3"/>
  <c r="E55" i="4" s="1"/>
  <c r="BO92" i="3"/>
  <c r="E72" i="4" s="1"/>
  <c r="M104" i="3"/>
  <c r="AO104" i="3"/>
  <c r="K104" i="3"/>
  <c r="BO115" i="3"/>
  <c r="BQ115" i="3" s="1"/>
  <c r="H13" i="4" s="1"/>
  <c r="G13" i="4" s="1"/>
  <c r="N119" i="3"/>
  <c r="BP125" i="3"/>
  <c r="F73" i="4" s="1"/>
  <c r="BO125" i="3"/>
  <c r="E73" i="4" s="1"/>
  <c r="BP127" i="3"/>
  <c r="F39" i="4" s="1"/>
  <c r="BO127" i="3"/>
  <c r="H131" i="3"/>
  <c r="AD132" i="3"/>
  <c r="AC132" i="3"/>
  <c r="BP137" i="3"/>
  <c r="AS146" i="3"/>
  <c r="BP141" i="3"/>
  <c r="F30" i="4" s="1"/>
  <c r="R147" i="3"/>
  <c r="BB147" i="3"/>
  <c r="BP11" i="3"/>
  <c r="BQ11" i="3" s="1"/>
  <c r="BP12" i="3"/>
  <c r="BO12" i="3"/>
  <c r="E75" i="4" s="1"/>
  <c r="R15" i="3"/>
  <c r="BB15" i="3"/>
  <c r="BB17" i="3" s="1"/>
  <c r="Z15" i="3"/>
  <c r="AI16" i="3"/>
  <c r="BP26" i="3"/>
  <c r="F81" i="4" s="1"/>
  <c r="E29" i="3"/>
  <c r="K29" i="3"/>
  <c r="BF28" i="3"/>
  <c r="AK30" i="3"/>
  <c r="BP35" i="3"/>
  <c r="F61" i="4" s="1"/>
  <c r="AS41" i="3"/>
  <c r="BO35" i="3"/>
  <c r="E61" i="4" s="1"/>
  <c r="BP38" i="3"/>
  <c r="N42" i="3"/>
  <c r="N44" i="3" s="1"/>
  <c r="T42" i="3"/>
  <c r="AI43" i="3"/>
  <c r="O55" i="3"/>
  <c r="AM55" i="3"/>
  <c r="AM57" i="3" s="1"/>
  <c r="BO49" i="3"/>
  <c r="BO54" i="3"/>
  <c r="E65" i="4" s="1"/>
  <c r="E56" i="3"/>
  <c r="Q56" i="3"/>
  <c r="BI55" i="3"/>
  <c r="BP63" i="3"/>
  <c r="F31" i="4" s="1"/>
  <c r="F69" i="3"/>
  <c r="BH68" i="3"/>
  <c r="X69" i="3"/>
  <c r="X71" i="3" s="1"/>
  <c r="AM84" i="3"/>
  <c r="BO80" i="3"/>
  <c r="E10" i="4" s="1"/>
  <c r="R85" i="3"/>
  <c r="X85" i="3"/>
  <c r="AD85" i="3"/>
  <c r="AD87" i="3" s="1"/>
  <c r="AJ85" i="3"/>
  <c r="K86" i="3"/>
  <c r="Q86" i="3"/>
  <c r="G103" i="3"/>
  <c r="M103" i="3"/>
  <c r="AQ103" i="3"/>
  <c r="AW105" i="3"/>
  <c r="AX104" i="3"/>
  <c r="L104" i="3"/>
  <c r="AW104" i="3"/>
  <c r="AS118" i="3"/>
  <c r="BO109" i="3"/>
  <c r="E27" i="4" s="1"/>
  <c r="BP114" i="3"/>
  <c r="F83" i="4" s="1"/>
  <c r="BK118" i="3"/>
  <c r="E131" i="3"/>
  <c r="W131" i="3"/>
  <c r="BA131" i="3"/>
  <c r="AC131" i="3"/>
  <c r="AA102" i="3"/>
  <c r="AY102" i="3"/>
  <c r="BO94" i="3"/>
  <c r="E5" i="4" s="1"/>
  <c r="BP99" i="3"/>
  <c r="F20" i="4" s="1"/>
  <c r="BO99" i="3"/>
  <c r="E20" i="4" s="1"/>
  <c r="BP100" i="3"/>
  <c r="AR103" i="3"/>
  <c r="AX103" i="3"/>
  <c r="AX105" i="3" s="1"/>
  <c r="W104" i="3"/>
  <c r="AI104" i="3"/>
  <c r="AM118" i="3"/>
  <c r="BO108" i="3"/>
  <c r="E63" i="4" s="1"/>
  <c r="BP110" i="3"/>
  <c r="F42" i="4" s="1"/>
  <c r="F44" i="4" s="1"/>
  <c r="BO110" i="3"/>
  <c r="E42" i="4" s="1"/>
  <c r="BO112" i="3"/>
  <c r="E70" i="4" s="1"/>
  <c r="E71" i="4" s="1"/>
  <c r="BO114" i="3"/>
  <c r="E83" i="4" s="1"/>
  <c r="K119" i="3"/>
  <c r="Q119" i="3"/>
  <c r="BG118" i="3"/>
  <c r="W120" i="3"/>
  <c r="AF120" i="3"/>
  <c r="AG130" i="3"/>
  <c r="BE130" i="3"/>
  <c r="AF131" i="3"/>
  <c r="AR131" i="3"/>
  <c r="BC131" i="3"/>
  <c r="BC133" i="3" s="1"/>
  <c r="T132" i="3"/>
  <c r="AV132" i="3"/>
  <c r="BO141" i="3"/>
  <c r="E30" i="4" s="1"/>
  <c r="BP143" i="3"/>
  <c r="F57" i="4" s="1"/>
  <c r="X147" i="3"/>
  <c r="AD148" i="3"/>
  <c r="AP148" i="3"/>
  <c r="AG102" i="3"/>
  <c r="BP91" i="3"/>
  <c r="F51" i="4" s="1"/>
  <c r="BO91" i="3"/>
  <c r="E51" i="4" s="1"/>
  <c r="BO93" i="3"/>
  <c r="BO96" i="3"/>
  <c r="E11" i="4" s="1"/>
  <c r="BP97" i="3"/>
  <c r="BO98" i="3"/>
  <c r="E17" i="4" s="1"/>
  <c r="BO100" i="3"/>
  <c r="E23" i="4" s="1"/>
  <c r="R103" i="3"/>
  <c r="Y104" i="3"/>
  <c r="AJ104" i="3"/>
  <c r="BP111" i="3"/>
  <c r="F50" i="4" s="1"/>
  <c r="BP113" i="3"/>
  <c r="F36" i="4" s="1"/>
  <c r="AA118" i="3"/>
  <c r="L119" i="3"/>
  <c r="L58" i="3" s="1"/>
  <c r="BH118" i="3"/>
  <c r="BO124" i="3"/>
  <c r="E64" i="4" s="1"/>
  <c r="AA130" i="3"/>
  <c r="BO128" i="3"/>
  <c r="E54" i="4" s="1"/>
  <c r="BD131" i="3"/>
  <c r="F131" i="3"/>
  <c r="AW132" i="3"/>
  <c r="BO139" i="3"/>
  <c r="E34" i="4" s="1"/>
  <c r="BP140" i="3"/>
  <c r="F79" i="4" s="1"/>
  <c r="BO143" i="3"/>
  <c r="E57" i="4" s="1"/>
  <c r="S147" i="3"/>
  <c r="S149" i="3" s="1"/>
  <c r="AK147" i="3"/>
  <c r="AK58" i="3" s="1"/>
  <c r="BC147" i="3"/>
  <c r="AF148" i="3"/>
  <c r="AQ148" i="3"/>
  <c r="BP138" i="3"/>
  <c r="BO138" i="3"/>
  <c r="BP142" i="3"/>
  <c r="F76" i="4" s="1"/>
  <c r="BO142" i="3"/>
  <c r="E76" i="4" s="1"/>
  <c r="E77" i="4" s="1"/>
  <c r="G147" i="3"/>
  <c r="BJ28" i="3"/>
  <c r="AC29" i="3"/>
  <c r="AC15" i="3"/>
  <c r="BJ14" i="3"/>
  <c r="AP16" i="3"/>
  <c r="AR16" i="3"/>
  <c r="AQ16" i="3"/>
  <c r="AO16" i="3"/>
  <c r="O41" i="3"/>
  <c r="BP34" i="3"/>
  <c r="BL55" i="3"/>
  <c r="AP56" i="3"/>
  <c r="F3" i="4"/>
  <c r="F18" i="4"/>
  <c r="F85" i="3"/>
  <c r="BF84" i="3"/>
  <c r="BM84" i="3"/>
  <c r="AU85" i="3"/>
  <c r="F120" i="3"/>
  <c r="E120" i="3"/>
  <c r="E119" i="3"/>
  <c r="H120" i="3"/>
  <c r="G120" i="3"/>
  <c r="AJ132" i="3"/>
  <c r="AL132" i="3"/>
  <c r="AK132" i="3"/>
  <c r="AI131" i="3"/>
  <c r="AL131" i="3"/>
  <c r="AL133" i="3" s="1"/>
  <c r="AI132" i="3"/>
  <c r="BP4" i="3"/>
  <c r="F67" i="4" s="1"/>
  <c r="O14" i="3"/>
  <c r="AM14" i="3"/>
  <c r="AM16" i="3" s="1"/>
  <c r="BO10" i="3"/>
  <c r="E59" i="4" s="1"/>
  <c r="M15" i="3"/>
  <c r="Y15" i="3"/>
  <c r="BK14" i="3"/>
  <c r="BM14" i="3"/>
  <c r="AU15" i="3"/>
  <c r="AU16" i="3"/>
  <c r="AX16" i="3"/>
  <c r="AV16" i="3"/>
  <c r="AW16" i="3"/>
  <c r="BP37" i="3"/>
  <c r="I41" i="3"/>
  <c r="AG41" i="3"/>
  <c r="BH41" i="3"/>
  <c r="Q42" i="3"/>
  <c r="BQ50" i="3"/>
  <c r="F4" i="4"/>
  <c r="BA69" i="3"/>
  <c r="BN68" i="3"/>
  <c r="AK70" i="3"/>
  <c r="AJ70" i="3"/>
  <c r="AI69" i="3"/>
  <c r="AI70" i="3"/>
  <c r="AJ69" i="3"/>
  <c r="AJ71" i="3" s="1"/>
  <c r="BL84" i="3"/>
  <c r="F8" i="4"/>
  <c r="AI103" i="3"/>
  <c r="AI31" i="3" s="1"/>
  <c r="BK102" i="3"/>
  <c r="AC104" i="3"/>
  <c r="AE104" i="3"/>
  <c r="AE103" i="3"/>
  <c r="AD104" i="3"/>
  <c r="AF104" i="3"/>
  <c r="AF103" i="3"/>
  <c r="H119" i="3"/>
  <c r="U14" i="3"/>
  <c r="AS14" i="3"/>
  <c r="BO9" i="3"/>
  <c r="E15" i="3"/>
  <c r="BF14" i="3"/>
  <c r="AP15" i="3"/>
  <c r="AV15" i="3"/>
  <c r="BA15" i="3"/>
  <c r="BA105" i="3" s="1"/>
  <c r="BN14" i="3"/>
  <c r="BH14" i="3"/>
  <c r="BE28" i="3"/>
  <c r="BE30" i="3" s="1"/>
  <c r="BP22" i="3"/>
  <c r="I28" i="3"/>
  <c r="BO27" i="3"/>
  <c r="BM28" i="3"/>
  <c r="AV29" i="3"/>
  <c r="BB29" i="3"/>
  <c r="BN28" i="3"/>
  <c r="BK28" i="3"/>
  <c r="BO37" i="3"/>
  <c r="L42" i="3"/>
  <c r="BG41" i="3"/>
  <c r="BA42" i="3"/>
  <c r="BN41" i="3"/>
  <c r="AY55" i="3"/>
  <c r="BP51" i="3"/>
  <c r="F49" i="4"/>
  <c r="AF57" i="3"/>
  <c r="AD57" i="3"/>
  <c r="AD56" i="3"/>
  <c r="AC57" i="3"/>
  <c r="AE56" i="3"/>
  <c r="AE58" i="3" s="1"/>
  <c r="AE57" i="3"/>
  <c r="AY68" i="3"/>
  <c r="AY70" i="3" s="1"/>
  <c r="AP69" i="3"/>
  <c r="BL68" i="3"/>
  <c r="AV69" i="3"/>
  <c r="BM68" i="3"/>
  <c r="BJ68" i="3"/>
  <c r="W69" i="3"/>
  <c r="AL70" i="3"/>
  <c r="I84" i="3"/>
  <c r="BP74" i="3"/>
  <c r="BO75" i="3"/>
  <c r="H86" i="3"/>
  <c r="F86" i="3"/>
  <c r="E86" i="3"/>
  <c r="H85" i="3"/>
  <c r="M16" i="3"/>
  <c r="L16" i="3"/>
  <c r="K16" i="3"/>
  <c r="L15" i="3"/>
  <c r="L17" i="3" s="1"/>
  <c r="K15" i="3"/>
  <c r="W16" i="3"/>
  <c r="Y16" i="3"/>
  <c r="X16" i="3"/>
  <c r="N16" i="3"/>
  <c r="AV56" i="3"/>
  <c r="BM55" i="3"/>
  <c r="AF70" i="3"/>
  <c r="AD70" i="3"/>
  <c r="AD69" i="3"/>
  <c r="AC70" i="3"/>
  <c r="AE69" i="3"/>
  <c r="BP3" i="3"/>
  <c r="BP5" i="3"/>
  <c r="BE14" i="3"/>
  <c r="BP8" i="3"/>
  <c r="BP13" i="3"/>
  <c r="W15" i="3"/>
  <c r="BI14" i="3"/>
  <c r="AQ15" i="3"/>
  <c r="BL14" i="3"/>
  <c r="Z16" i="3"/>
  <c r="BO39" i="3"/>
  <c r="BQ39" i="3" s="1"/>
  <c r="G43" i="3"/>
  <c r="G57" i="3"/>
  <c r="BF41" i="3"/>
  <c r="S43" i="3"/>
  <c r="Q43" i="3"/>
  <c r="T43" i="3"/>
  <c r="AQ43" i="3"/>
  <c r="AP43" i="3"/>
  <c r="AO42" i="3"/>
  <c r="AO43" i="3"/>
  <c r="I55" i="3"/>
  <c r="BP47" i="3"/>
  <c r="AG55" i="3"/>
  <c r="BO48" i="3"/>
  <c r="E82" i="4" s="1"/>
  <c r="BO52" i="3"/>
  <c r="E58" i="4" s="1"/>
  <c r="BA56" i="3"/>
  <c r="BN55" i="3"/>
  <c r="AK57" i="3"/>
  <c r="AJ57" i="3"/>
  <c r="AI57" i="3"/>
  <c r="AJ56" i="3"/>
  <c r="AI56" i="3"/>
  <c r="AL57" i="3"/>
  <c r="BP61" i="3"/>
  <c r="F84" i="4" s="1"/>
  <c r="I68" i="3"/>
  <c r="I70" i="3" s="1"/>
  <c r="BO62" i="3"/>
  <c r="E88" i="4" s="1"/>
  <c r="AK69" i="3"/>
  <c r="BP77" i="3"/>
  <c r="BP79" i="3"/>
  <c r="U84" i="3"/>
  <c r="O84" i="3"/>
  <c r="G86" i="3"/>
  <c r="Q131" i="3"/>
  <c r="BH130" i="3"/>
  <c r="Z131" i="3"/>
  <c r="BI130" i="3"/>
  <c r="BO23" i="3"/>
  <c r="E30" i="3"/>
  <c r="BA30" i="3"/>
  <c r="H30" i="3"/>
  <c r="BO38" i="3"/>
  <c r="BF55" i="3"/>
  <c r="AW58" i="3"/>
  <c r="AU57" i="3"/>
  <c r="AC69" i="3"/>
  <c r="AP70" i="3"/>
  <c r="AY86" i="3"/>
  <c r="AU86" i="3"/>
  <c r="AX86" i="3"/>
  <c r="AX85" i="3"/>
  <c r="BA86" i="3"/>
  <c r="F23" i="4"/>
  <c r="AD103" i="3"/>
  <c r="E104" i="3"/>
  <c r="F104" i="3"/>
  <c r="G104" i="3"/>
  <c r="AO131" i="3"/>
  <c r="BL130" i="3"/>
  <c r="F133" i="3"/>
  <c r="AW15" i="3"/>
  <c r="AW17" i="3" s="1"/>
  <c r="H16" i="3"/>
  <c r="R16" i="3"/>
  <c r="AF16" i="3"/>
  <c r="E16" i="3"/>
  <c r="Q16" i="3"/>
  <c r="AD16" i="3"/>
  <c r="BC16" i="3"/>
  <c r="AA28" i="3"/>
  <c r="AY28" i="3"/>
  <c r="BP20" i="3"/>
  <c r="F29" i="3"/>
  <c r="O28" i="3"/>
  <c r="BL28" i="3"/>
  <c r="BI28" i="3"/>
  <c r="BA29" i="3"/>
  <c r="AD30" i="3"/>
  <c r="BC30" i="3"/>
  <c r="BM41" i="3"/>
  <c r="E43" i="3"/>
  <c r="AC43" i="3"/>
  <c r="BA43" i="3"/>
  <c r="H43" i="3"/>
  <c r="BB43" i="3"/>
  <c r="U55" i="3"/>
  <c r="AS55" i="3"/>
  <c r="BO51" i="3"/>
  <c r="E90" i="4" s="1"/>
  <c r="BP54" i="3"/>
  <c r="BK55" i="3"/>
  <c r="H57" i="3"/>
  <c r="M57" i="3"/>
  <c r="AU56" i="3"/>
  <c r="BB58" i="3"/>
  <c r="BD57" i="3"/>
  <c r="AO57" i="3"/>
  <c r="AV57" i="3"/>
  <c r="BB57" i="3"/>
  <c r="U68" i="3"/>
  <c r="AS68" i="3"/>
  <c r="AS70" i="3" s="1"/>
  <c r="BO64" i="3"/>
  <c r="BP67" i="3"/>
  <c r="BK68" i="3"/>
  <c r="F71" i="3"/>
  <c r="H70" i="3"/>
  <c r="M70" i="3"/>
  <c r="AU69" i="3"/>
  <c r="BB71" i="3"/>
  <c r="BD70" i="3"/>
  <c r="AO70" i="3"/>
  <c r="AV70" i="3"/>
  <c r="BB70" i="3"/>
  <c r="AS84" i="3"/>
  <c r="BO77" i="3"/>
  <c r="E2" i="4" s="1"/>
  <c r="BP80" i="3"/>
  <c r="AC85" i="3"/>
  <c r="BJ84" i="3"/>
  <c r="AW85" i="3"/>
  <c r="BH84" i="3"/>
  <c r="BN84" i="3"/>
  <c r="W86" i="3"/>
  <c r="Y86" i="3"/>
  <c r="AP86" i="3"/>
  <c r="AR86" i="3"/>
  <c r="BB86" i="3"/>
  <c r="O102" i="3"/>
  <c r="BP96" i="3"/>
  <c r="BO97" i="3"/>
  <c r="H103" i="3"/>
  <c r="H105" i="3" s="1"/>
  <c r="BG102" i="3"/>
  <c r="O118" i="3"/>
  <c r="O120" i="3" s="1"/>
  <c r="BP108" i="3"/>
  <c r="BP117" i="3"/>
  <c r="AI120" i="3"/>
  <c r="AK120" i="3"/>
  <c r="AL119" i="3"/>
  <c r="AL71" i="3" s="1"/>
  <c r="AJ120" i="3"/>
  <c r="AK119" i="3"/>
  <c r="AL120" i="3"/>
  <c r="AW120" i="3"/>
  <c r="AX120" i="3"/>
  <c r="AV120" i="3"/>
  <c r="AV119" i="3"/>
  <c r="AX119" i="3"/>
  <c r="AX121" i="3" s="1"/>
  <c r="L148" i="3"/>
  <c r="K148" i="3"/>
  <c r="K147" i="3"/>
  <c r="N147" i="3"/>
  <c r="N148" i="3"/>
  <c r="AX148" i="3"/>
  <c r="AW148" i="3"/>
  <c r="AV148" i="3"/>
  <c r="AW147" i="3"/>
  <c r="AY148" i="3"/>
  <c r="BD16" i="3"/>
  <c r="BB16" i="3"/>
  <c r="BG28" i="3"/>
  <c r="AC30" i="3"/>
  <c r="BB30" i="3"/>
  <c r="R42" i="3"/>
  <c r="R44" i="3" s="1"/>
  <c r="BK41" i="3"/>
  <c r="BO47" i="3"/>
  <c r="AC56" i="3"/>
  <c r="AP57" i="3"/>
  <c r="BF68" i="3"/>
  <c r="AU70" i="3"/>
  <c r="G85" i="3"/>
  <c r="G87" i="3" s="1"/>
  <c r="BB87" i="3"/>
  <c r="BD86" i="3"/>
  <c r="BC85" i="3"/>
  <c r="BQ97" i="3"/>
  <c r="H104" i="3"/>
  <c r="W119" i="3"/>
  <c r="BI118" i="3"/>
  <c r="AO15" i="3"/>
  <c r="AK16" i="3"/>
  <c r="F16" i="3"/>
  <c r="S16" i="3"/>
  <c r="AE16" i="3"/>
  <c r="AL16" i="3"/>
  <c r="BH28" i="3"/>
  <c r="S30" i="3"/>
  <c r="AQ30" i="3"/>
  <c r="F30" i="3"/>
  <c r="R30" i="3"/>
  <c r="AE30" i="3"/>
  <c r="AR30" i="3"/>
  <c r="BD30" i="3"/>
  <c r="F42" i="3"/>
  <c r="BL41" i="3"/>
  <c r="BI41" i="3"/>
  <c r="AD43" i="3"/>
  <c r="BC43" i="3"/>
  <c r="BG55" i="3"/>
  <c r="AO56" i="3"/>
  <c r="K56" i="3"/>
  <c r="R57" i="3"/>
  <c r="W57" i="3"/>
  <c r="E57" i="3"/>
  <c r="K57" i="3"/>
  <c r="Q57" i="3"/>
  <c r="X57" i="3"/>
  <c r="AQ57" i="3"/>
  <c r="AW57" i="3"/>
  <c r="BC57" i="3"/>
  <c r="BG68" i="3"/>
  <c r="AO69" i="3"/>
  <c r="AO71" i="3" s="1"/>
  <c r="K69" i="3"/>
  <c r="R70" i="3"/>
  <c r="W70" i="3"/>
  <c r="E70" i="3"/>
  <c r="K70" i="3"/>
  <c r="Q70" i="3"/>
  <c r="X70" i="3"/>
  <c r="AQ70" i="3"/>
  <c r="AW70" i="3"/>
  <c r="BC70" i="3"/>
  <c r="AA84" i="3"/>
  <c r="BO81" i="3"/>
  <c r="E14" i="4" s="1"/>
  <c r="E85" i="3"/>
  <c r="BK84" i="3"/>
  <c r="AR85" i="3"/>
  <c r="BI84" i="3"/>
  <c r="M86" i="3"/>
  <c r="L86" i="3"/>
  <c r="R86" i="3"/>
  <c r="S86" i="3"/>
  <c r="AI85" i="3"/>
  <c r="AP85" i="3"/>
  <c r="AV85" i="3"/>
  <c r="N86" i="3"/>
  <c r="AV86" i="3"/>
  <c r="BC86" i="3"/>
  <c r="U102" i="3"/>
  <c r="AS102" i="3"/>
  <c r="E103" i="3"/>
  <c r="BM102" i="3"/>
  <c r="BA104" i="3"/>
  <c r="BD104" i="3"/>
  <c r="BC104" i="3"/>
  <c r="BB119" i="3"/>
  <c r="BB121" i="3" s="1"/>
  <c r="BN118" i="3"/>
  <c r="AJ119" i="3"/>
  <c r="AU120" i="3"/>
  <c r="O130" i="3"/>
  <c r="AM130" i="3"/>
  <c r="M147" i="3"/>
  <c r="BG146" i="3"/>
  <c r="M148" i="3"/>
  <c r="U118" i="3"/>
  <c r="U120" i="3" s="1"/>
  <c r="BP109" i="3"/>
  <c r="BO111" i="3"/>
  <c r="BP116" i="3"/>
  <c r="F119" i="3"/>
  <c r="AI119" i="3"/>
  <c r="AI121" i="3" s="1"/>
  <c r="BL118" i="3"/>
  <c r="AR120" i="3"/>
  <c r="AQ120" i="3"/>
  <c r="AP120" i="3"/>
  <c r="AP119" i="3"/>
  <c r="BO129" i="3"/>
  <c r="AJ131" i="3"/>
  <c r="BK130" i="3"/>
  <c r="AX147" i="3"/>
  <c r="N30" i="3"/>
  <c r="X30" i="3"/>
  <c r="AL30" i="3"/>
  <c r="AV30" i="3"/>
  <c r="N43" i="3"/>
  <c r="X43" i="3"/>
  <c r="AL43" i="3"/>
  <c r="AV43" i="3"/>
  <c r="M85" i="3"/>
  <c r="BA85" i="3"/>
  <c r="AF86" i="3"/>
  <c r="AK86" i="3"/>
  <c r="AE86" i="3"/>
  <c r="AL86" i="3"/>
  <c r="BE102" i="3"/>
  <c r="BP93" i="3"/>
  <c r="BP101" i="3"/>
  <c r="BI102" i="3"/>
  <c r="BJ102" i="3"/>
  <c r="AC103" i="3"/>
  <c r="BC103" i="3"/>
  <c r="BP112" i="3"/>
  <c r="BO113" i="3"/>
  <c r="E36" i="4" s="1"/>
  <c r="BO117" i="3"/>
  <c r="G119" i="3"/>
  <c r="BJ118" i="3"/>
  <c r="BF118" i="3"/>
  <c r="R119" i="3"/>
  <c r="AO119" i="3"/>
  <c r="BB120" i="3"/>
  <c r="BD120" i="3"/>
  <c r="BC120" i="3"/>
  <c r="BA119" i="3"/>
  <c r="BA121" i="3" s="1"/>
  <c r="AO120" i="3"/>
  <c r="BA120" i="3"/>
  <c r="BP128" i="3"/>
  <c r="BF130" i="3"/>
  <c r="E148" i="3"/>
  <c r="E132" i="3"/>
  <c r="AK131" i="3"/>
  <c r="L132" i="3"/>
  <c r="M132" i="3"/>
  <c r="K132" i="3"/>
  <c r="K131" i="3"/>
  <c r="U146" i="3"/>
  <c r="U148" i="3" s="1"/>
  <c r="AJ147" i="3"/>
  <c r="BK146" i="3"/>
  <c r="AU147" i="3"/>
  <c r="BM146" i="3"/>
  <c r="F103" i="3"/>
  <c r="BL102" i="3"/>
  <c r="BN102" i="3"/>
  <c r="Q104" i="3"/>
  <c r="AP104" i="3"/>
  <c r="BO116" i="3"/>
  <c r="BC119" i="3"/>
  <c r="K120" i="3"/>
  <c r="T120" i="3"/>
  <c r="Q120" i="3"/>
  <c r="L131" i="3"/>
  <c r="BN130" i="3"/>
  <c r="AA146" i="3"/>
  <c r="BP139" i="3"/>
  <c r="BO140" i="3"/>
  <c r="E79" i="4" s="1"/>
  <c r="H147" i="3"/>
  <c r="H148" i="3"/>
  <c r="AV147" i="3"/>
  <c r="BN146" i="3"/>
  <c r="F149" i="3"/>
  <c r="BH102" i="3"/>
  <c r="S104" i="3"/>
  <c r="AQ104" i="3"/>
  <c r="R104" i="3"/>
  <c r="AR104" i="3"/>
  <c r="I118" i="3"/>
  <c r="AG118" i="3"/>
  <c r="AG120" i="3" s="1"/>
  <c r="BE118" i="3"/>
  <c r="AU119" i="3"/>
  <c r="AU121" i="3" s="1"/>
  <c r="BM118" i="3"/>
  <c r="Y120" i="3"/>
  <c r="AD120" i="3"/>
  <c r="L120" i="3"/>
  <c r="R120" i="3"/>
  <c r="X120" i="3"/>
  <c r="AE120" i="3"/>
  <c r="BJ130" i="3"/>
  <c r="BG130" i="3"/>
  <c r="Z132" i="3"/>
  <c r="AX132" i="3"/>
  <c r="Y132" i="3"/>
  <c r="BF146" i="3"/>
  <c r="AJ148" i="3"/>
  <c r="AI148" i="3"/>
  <c r="AI147" i="3"/>
  <c r="AI149" i="3" s="1"/>
  <c r="AK148" i="3"/>
  <c r="N104" i="3"/>
  <c r="X104" i="3"/>
  <c r="AL104" i="3"/>
  <c r="AV104" i="3"/>
  <c r="G132" i="3"/>
  <c r="Q132" i="3"/>
  <c r="AE132" i="3"/>
  <c r="AO132" i="3"/>
  <c r="BC132" i="3"/>
  <c r="BP136" i="3"/>
  <c r="I146" i="3"/>
  <c r="AG146" i="3"/>
  <c r="AG148" i="3" s="1"/>
  <c r="BE146" i="3"/>
  <c r="BO137" i="3"/>
  <c r="BP144" i="3"/>
  <c r="F38" i="4" s="1"/>
  <c r="BO145" i="3"/>
  <c r="E22" i="4" s="1"/>
  <c r="L147" i="3"/>
  <c r="L149" i="3" s="1"/>
  <c r="W147" i="3"/>
  <c r="W149" i="3" s="1"/>
  <c r="BI146" i="3"/>
  <c r="Z148" i="3"/>
  <c r="Y148" i="3"/>
  <c r="X148" i="3"/>
  <c r="G148" i="3"/>
  <c r="Q148" i="3"/>
  <c r="AE148" i="3"/>
  <c r="AO148" i="3"/>
  <c r="BC148" i="3"/>
  <c r="E80" i="4" l="1"/>
  <c r="E44" i="4"/>
  <c r="AF87" i="3"/>
  <c r="BQ53" i="3"/>
  <c r="H49" i="4" s="1"/>
  <c r="G49" i="4" s="1"/>
  <c r="BQ95" i="3"/>
  <c r="E121" i="3"/>
  <c r="AA148" i="3"/>
  <c r="H8" i="4"/>
  <c r="G8" i="4" s="1"/>
  <c r="H18" i="4"/>
  <c r="G18" i="4" s="1"/>
  <c r="T133" i="3"/>
  <c r="BQ129" i="3"/>
  <c r="H6" i="4" s="1"/>
  <c r="G6" i="4" s="1"/>
  <c r="O86" i="3"/>
  <c r="L105" i="3"/>
  <c r="BQ99" i="3"/>
  <c r="H20" i="4" s="1"/>
  <c r="G20" i="4" s="1"/>
  <c r="BQ66" i="3"/>
  <c r="H7" i="4" s="1"/>
  <c r="G7" i="4" s="1"/>
  <c r="AR105" i="3"/>
  <c r="Y71" i="3"/>
  <c r="AQ121" i="3"/>
  <c r="K58" i="3"/>
  <c r="N17" i="3"/>
  <c r="BQ82" i="3"/>
  <c r="M58" i="3"/>
  <c r="AD133" i="3"/>
  <c r="AG86" i="3"/>
  <c r="AF58" i="3"/>
  <c r="AA16" i="3"/>
  <c r="X133" i="3"/>
  <c r="Y44" i="3"/>
  <c r="Y87" i="3"/>
  <c r="Z149" i="3"/>
  <c r="Y149" i="3"/>
  <c r="X149" i="3"/>
  <c r="BQ98" i="3"/>
  <c r="AO105" i="3"/>
  <c r="H84" i="4"/>
  <c r="G84" i="4" s="1"/>
  <c r="G17" i="3"/>
  <c r="T149" i="3"/>
  <c r="E149" i="3"/>
  <c r="F105" i="3"/>
  <c r="F89" i="4"/>
  <c r="H89" i="4" s="1"/>
  <c r="G89" i="4" s="1"/>
  <c r="K121" i="3"/>
  <c r="T105" i="3"/>
  <c r="AQ58" i="3"/>
  <c r="AQ17" i="3"/>
  <c r="AS104" i="3"/>
  <c r="AP105" i="3"/>
  <c r="BL147" i="3"/>
  <c r="BQ114" i="3"/>
  <c r="H83" i="4" s="1"/>
  <c r="G83" i="4" s="1"/>
  <c r="AR31" i="3"/>
  <c r="R58" i="3"/>
  <c r="S71" i="3"/>
  <c r="T121" i="3"/>
  <c r="N31" i="3"/>
  <c r="M133" i="3"/>
  <c r="M31" i="3"/>
  <c r="BQ12" i="3"/>
  <c r="F75" i="4"/>
  <c r="H75" i="4" s="1"/>
  <c r="G75" i="4" s="1"/>
  <c r="K87" i="3"/>
  <c r="K71" i="3"/>
  <c r="M71" i="3"/>
  <c r="L71" i="3"/>
  <c r="N71" i="3"/>
  <c r="N58" i="3"/>
  <c r="E71" i="3"/>
  <c r="G31" i="3"/>
  <c r="BF56" i="3"/>
  <c r="I43" i="3"/>
  <c r="F44" i="3"/>
  <c r="G58" i="3"/>
  <c r="E44" i="3"/>
  <c r="G44" i="3"/>
  <c r="G105" i="3"/>
  <c r="E133" i="3"/>
  <c r="O103" i="3"/>
  <c r="Q71" i="3"/>
  <c r="L133" i="3"/>
  <c r="K133" i="3"/>
  <c r="BQ7" i="3"/>
  <c r="AJ17" i="3"/>
  <c r="Z87" i="3"/>
  <c r="AL58" i="3"/>
  <c r="BQ111" i="3"/>
  <c r="H50" i="4" s="1"/>
  <c r="G50" i="4" s="1"/>
  <c r="E50" i="4"/>
  <c r="E52" i="4" s="1"/>
  <c r="BQ112" i="3"/>
  <c r="H70" i="4" s="1"/>
  <c r="G70" i="4" s="1"/>
  <c r="F70" i="4"/>
  <c r="F71" i="4" s="1"/>
  <c r="AW149" i="3"/>
  <c r="AQ87" i="3"/>
  <c r="AS86" i="3"/>
  <c r="AR87" i="3"/>
  <c r="AR121" i="3"/>
  <c r="AQ149" i="3"/>
  <c r="AX133" i="3"/>
  <c r="AS120" i="3"/>
  <c r="BE104" i="3"/>
  <c r="AW121" i="3"/>
  <c r="BD58" i="3"/>
  <c r="BA58" i="3"/>
  <c r="BC58" i="3"/>
  <c r="BE57" i="3"/>
  <c r="F60" i="4"/>
  <c r="BA87" i="3"/>
  <c r="BC87" i="3"/>
  <c r="BQ27" i="3"/>
  <c r="H29" i="4" s="1"/>
  <c r="G29" i="4" s="1"/>
  <c r="E29" i="4"/>
  <c r="BE70" i="3"/>
  <c r="BD71" i="3"/>
  <c r="BD121" i="3"/>
  <c r="BA149" i="3"/>
  <c r="BC149" i="3"/>
  <c r="F48" i="4"/>
  <c r="AY57" i="3"/>
  <c r="AU58" i="3"/>
  <c r="AV58" i="3"/>
  <c r="AX149" i="3"/>
  <c r="BQ143" i="3"/>
  <c r="AV133" i="3"/>
  <c r="AU71" i="3"/>
  <c r="AX71" i="3"/>
  <c r="AV71" i="3"/>
  <c r="AV17" i="3"/>
  <c r="AY120" i="3"/>
  <c r="AU17" i="3"/>
  <c r="AX17" i="3"/>
  <c r="AY16" i="3"/>
  <c r="AS43" i="3"/>
  <c r="AO149" i="3"/>
  <c r="AP149" i="3"/>
  <c r="AR44" i="3"/>
  <c r="AP44" i="3"/>
  <c r="AR17" i="3"/>
  <c r="AQ71" i="3"/>
  <c r="AP71" i="3"/>
  <c r="AO58" i="3"/>
  <c r="AS57" i="3"/>
  <c r="AR58" i="3"/>
  <c r="AP58" i="3"/>
  <c r="AO121" i="3"/>
  <c r="AS132" i="3"/>
  <c r="AS103" i="3"/>
  <c r="AP133" i="3"/>
  <c r="AO133" i="3"/>
  <c r="F74" i="4"/>
  <c r="AK87" i="3"/>
  <c r="AM132" i="3"/>
  <c r="AJ133" i="3"/>
  <c r="AI133" i="3"/>
  <c r="AM120" i="3"/>
  <c r="AJ121" i="3"/>
  <c r="AK121" i="3"/>
  <c r="AL121" i="3"/>
  <c r="AM43" i="3"/>
  <c r="AJ44" i="3"/>
  <c r="AM15" i="3"/>
  <c r="AI44" i="3"/>
  <c r="AL44" i="3"/>
  <c r="AJ149" i="3"/>
  <c r="AM148" i="3"/>
  <c r="AL149" i="3"/>
  <c r="H41" i="4"/>
  <c r="G41" i="4" s="1"/>
  <c r="AF17" i="3"/>
  <c r="AE17" i="3"/>
  <c r="AF121" i="3"/>
  <c r="AF44" i="3"/>
  <c r="AE149" i="3"/>
  <c r="AD105" i="3"/>
  <c r="AC105" i="3"/>
  <c r="BJ147" i="3"/>
  <c r="AG104" i="3"/>
  <c r="AE133" i="3"/>
  <c r="AG132" i="3"/>
  <c r="AF71" i="3"/>
  <c r="AC133" i="3"/>
  <c r="AF31" i="3"/>
  <c r="H40" i="4"/>
  <c r="G40" i="4" s="1"/>
  <c r="X121" i="3"/>
  <c r="AA104" i="3"/>
  <c r="Y105" i="3"/>
  <c r="Z105" i="3"/>
  <c r="W105" i="3"/>
  <c r="W17" i="3"/>
  <c r="Y17" i="3"/>
  <c r="Z17" i="3"/>
  <c r="AA43" i="3"/>
  <c r="S44" i="3"/>
  <c r="U30" i="3"/>
  <c r="R31" i="3"/>
  <c r="Q44" i="3"/>
  <c r="S31" i="3"/>
  <c r="BQ141" i="3"/>
  <c r="U16" i="3"/>
  <c r="Q17" i="3"/>
  <c r="R17" i="3"/>
  <c r="S17" i="3"/>
  <c r="U70" i="3"/>
  <c r="S58" i="3"/>
  <c r="T58" i="3"/>
  <c r="U86" i="3"/>
  <c r="S105" i="3"/>
  <c r="BH85" i="3"/>
  <c r="U85" i="3"/>
  <c r="T87" i="3"/>
  <c r="Q87" i="3"/>
  <c r="Q105" i="3"/>
  <c r="R121" i="3"/>
  <c r="S121" i="3"/>
  <c r="K17" i="3"/>
  <c r="O57" i="3"/>
  <c r="N121" i="3"/>
  <c r="O43" i="3"/>
  <c r="H51" i="4"/>
  <c r="G51" i="4" s="1"/>
  <c r="F52" i="4"/>
  <c r="BG103" i="3"/>
  <c r="M44" i="3"/>
  <c r="K44" i="3"/>
  <c r="O132" i="3"/>
  <c r="BG29" i="3"/>
  <c r="I69" i="3"/>
  <c r="H71" i="3"/>
  <c r="F87" i="3"/>
  <c r="H17" i="3"/>
  <c r="I16" i="3"/>
  <c r="H149" i="3"/>
  <c r="I57" i="3"/>
  <c r="I56" i="3"/>
  <c r="E58" i="3"/>
  <c r="BF131" i="3"/>
  <c r="I131" i="3"/>
  <c r="O85" i="3"/>
  <c r="U103" i="3"/>
  <c r="BH103" i="3"/>
  <c r="O148" i="3"/>
  <c r="BF69" i="3"/>
  <c r="E87" i="3"/>
  <c r="BQ36" i="3"/>
  <c r="K105" i="3"/>
  <c r="N133" i="3"/>
  <c r="Q149" i="3"/>
  <c r="L87" i="3"/>
  <c r="AA70" i="3"/>
  <c r="AC17" i="3"/>
  <c r="AG16" i="3"/>
  <c r="AD17" i="3"/>
  <c r="AK17" i="3"/>
  <c r="AE31" i="3"/>
  <c r="Z71" i="3"/>
  <c r="AC31" i="3"/>
  <c r="X44" i="3"/>
  <c r="W87" i="3"/>
  <c r="AA86" i="3"/>
  <c r="AD44" i="3"/>
  <c r="AG43" i="3"/>
  <c r="AM70" i="3"/>
  <c r="AL31" i="3"/>
  <c r="AD71" i="3"/>
  <c r="BQ127" i="3"/>
  <c r="AF105" i="3"/>
  <c r="BE148" i="3"/>
  <c r="BB149" i="3"/>
  <c r="AY131" i="3"/>
  <c r="AV149" i="3"/>
  <c r="AU149" i="3"/>
  <c r="BL103" i="3"/>
  <c r="BE132" i="3"/>
  <c r="AV105" i="3"/>
  <c r="AP121" i="3"/>
  <c r="BA71" i="3"/>
  <c r="AY132" i="3"/>
  <c r="BD105" i="3"/>
  <c r="BB105" i="3"/>
  <c r="BK42" i="3"/>
  <c r="AI17" i="3"/>
  <c r="AM42" i="3"/>
  <c r="AL17" i="3"/>
  <c r="BK15" i="3"/>
  <c r="AI87" i="3"/>
  <c r="AK133" i="3"/>
  <c r="AM86" i="3"/>
  <c r="AL87" i="3"/>
  <c r="AJ87" i="3"/>
  <c r="AL105" i="3"/>
  <c r="AK105" i="3"/>
  <c r="AI105" i="3"/>
  <c r="AM104" i="3"/>
  <c r="BK29" i="3"/>
  <c r="AM29" i="3"/>
  <c r="AJ105" i="3"/>
  <c r="AK149" i="3"/>
  <c r="AJ58" i="3"/>
  <c r="AI58" i="3"/>
  <c r="BQ117" i="3"/>
  <c r="H19" i="4" s="1"/>
  <c r="G19" i="4" s="1"/>
  <c r="AK71" i="3"/>
  <c r="AI71" i="3"/>
  <c r="BA133" i="3"/>
  <c r="BD133" i="3"/>
  <c r="BN131" i="3"/>
  <c r="BC121" i="3"/>
  <c r="BE147" i="3"/>
  <c r="BE120" i="3"/>
  <c r="BB31" i="3"/>
  <c r="BA31" i="3"/>
  <c r="BD31" i="3"/>
  <c r="BC71" i="3"/>
  <c r="BE103" i="3"/>
  <c r="BA17" i="3"/>
  <c r="BC17" i="3"/>
  <c r="BE16" i="3"/>
  <c r="BC105" i="3"/>
  <c r="BE43" i="3"/>
  <c r="BC44" i="3"/>
  <c r="BD44" i="3"/>
  <c r="BA44" i="3"/>
  <c r="AY104" i="3"/>
  <c r="AU105" i="3"/>
  <c r="BM103" i="3"/>
  <c r="AY103" i="3"/>
  <c r="AY30" i="3"/>
  <c r="AU31" i="3"/>
  <c r="AX58" i="3"/>
  <c r="AV31" i="3"/>
  <c r="AV87" i="3"/>
  <c r="AW87" i="3"/>
  <c r="AU87" i="3"/>
  <c r="AX87" i="3"/>
  <c r="AV121" i="3"/>
  <c r="BM131" i="3"/>
  <c r="AW133" i="3"/>
  <c r="BQ125" i="3"/>
  <c r="BM42" i="3"/>
  <c r="AU44" i="3"/>
  <c r="AS30" i="3"/>
  <c r="AP31" i="3"/>
  <c r="AO31" i="3"/>
  <c r="AS29" i="3"/>
  <c r="AR149" i="3"/>
  <c r="AS148" i="3"/>
  <c r="AO44" i="3"/>
  <c r="AS147" i="3"/>
  <c r="AQ105" i="3"/>
  <c r="AR133" i="3"/>
  <c r="AQ133" i="3"/>
  <c r="H69" i="4"/>
  <c r="G69" i="4" s="1"/>
  <c r="AP17" i="3"/>
  <c r="AR71" i="3"/>
  <c r="AS16" i="3"/>
  <c r="AO17" i="3"/>
  <c r="AO87" i="3"/>
  <c r="AS85" i="3"/>
  <c r="AP87" i="3"/>
  <c r="AG131" i="3"/>
  <c r="AE71" i="3"/>
  <c r="AG70" i="3"/>
  <c r="AC71" i="3"/>
  <c r="BJ131" i="3"/>
  <c r="AF133" i="3"/>
  <c r="AD58" i="3"/>
  <c r="AG57" i="3"/>
  <c r="AC58" i="3"/>
  <c r="BJ42" i="3"/>
  <c r="AG42" i="3"/>
  <c r="AE121" i="3"/>
  <c r="AC121" i="3"/>
  <c r="AC44" i="3"/>
  <c r="AD121" i="3"/>
  <c r="BJ119" i="3"/>
  <c r="AG119" i="3"/>
  <c r="AC87" i="3"/>
  <c r="AG30" i="3"/>
  <c r="AD149" i="3"/>
  <c r="AF149" i="3"/>
  <c r="AE105" i="3"/>
  <c r="AC149" i="3"/>
  <c r="AG147" i="3"/>
  <c r="H33" i="4"/>
  <c r="G33" i="4" s="1"/>
  <c r="H82" i="4"/>
  <c r="G82" i="4" s="1"/>
  <c r="AA30" i="3"/>
  <c r="Y31" i="3"/>
  <c r="BI29" i="3"/>
  <c r="AA29" i="3"/>
  <c r="W31" i="3"/>
  <c r="X31" i="3"/>
  <c r="AA120" i="3"/>
  <c r="W121" i="3"/>
  <c r="X87" i="3"/>
  <c r="BI85" i="3"/>
  <c r="Z121" i="3"/>
  <c r="Y121" i="3"/>
  <c r="BQ90" i="3"/>
  <c r="X58" i="3"/>
  <c r="AA57" i="3"/>
  <c r="BI103" i="3"/>
  <c r="Z58" i="3"/>
  <c r="Y58" i="3"/>
  <c r="AA103" i="3"/>
  <c r="W58" i="3"/>
  <c r="BQ49" i="3"/>
  <c r="E45" i="4"/>
  <c r="AA56" i="3"/>
  <c r="Z44" i="3"/>
  <c r="BI42" i="3"/>
  <c r="W71" i="3"/>
  <c r="W44" i="3"/>
  <c r="H31" i="4"/>
  <c r="G31" i="4" s="1"/>
  <c r="AA132" i="3"/>
  <c r="Z133" i="3"/>
  <c r="Y133" i="3"/>
  <c r="AA131" i="3"/>
  <c r="AA153" i="3"/>
  <c r="AA154" i="3" s="1"/>
  <c r="BI131" i="3"/>
  <c r="W133" i="3"/>
  <c r="H57" i="4"/>
  <c r="G57" i="4" s="1"/>
  <c r="H53" i="4"/>
  <c r="G53" i="4" s="1"/>
  <c r="R71" i="3"/>
  <c r="T71" i="3"/>
  <c r="Q58" i="3"/>
  <c r="BH69" i="3"/>
  <c r="U57" i="3"/>
  <c r="BH56" i="3"/>
  <c r="U56" i="3"/>
  <c r="R87" i="3"/>
  <c r="R105" i="3"/>
  <c r="U104" i="3"/>
  <c r="BH29" i="3"/>
  <c r="Q31" i="3"/>
  <c r="T44" i="3"/>
  <c r="T31" i="3"/>
  <c r="BH15" i="3"/>
  <c r="U15" i="3"/>
  <c r="R149" i="3"/>
  <c r="U147" i="3"/>
  <c r="BH147" i="3"/>
  <c r="U132" i="3"/>
  <c r="R133" i="3"/>
  <c r="U119" i="3"/>
  <c r="Q121" i="3"/>
  <c r="Q133" i="3"/>
  <c r="BQ126" i="3"/>
  <c r="H85" i="4"/>
  <c r="G85" i="4" s="1"/>
  <c r="H30" i="4"/>
  <c r="G30" i="4" s="1"/>
  <c r="H21" i="4"/>
  <c r="G21" i="4" s="1"/>
  <c r="L121" i="3"/>
  <c r="O119" i="3"/>
  <c r="BG119" i="3"/>
  <c r="M121" i="3"/>
  <c r="N149" i="3"/>
  <c r="M149" i="3"/>
  <c r="K149" i="3"/>
  <c r="O30" i="3"/>
  <c r="K31" i="3"/>
  <c r="L31" i="3"/>
  <c r="H31" i="3"/>
  <c r="BF29" i="3"/>
  <c r="E31" i="3"/>
  <c r="O29" i="3"/>
  <c r="F31" i="3"/>
  <c r="I30" i="3"/>
  <c r="H46" i="4"/>
  <c r="G46" i="4" s="1"/>
  <c r="M87" i="3"/>
  <c r="M17" i="3"/>
  <c r="BQ76" i="3"/>
  <c r="O16" i="3"/>
  <c r="BQ35" i="3"/>
  <c r="H61" i="4"/>
  <c r="G61" i="4" s="1"/>
  <c r="O104" i="3"/>
  <c r="N105" i="3"/>
  <c r="BG42" i="3"/>
  <c r="L44" i="3"/>
  <c r="M105" i="3"/>
  <c r="O153" i="3"/>
  <c r="O154" i="3" s="1"/>
  <c r="BQ137" i="3"/>
  <c r="E15" i="4"/>
  <c r="U29" i="3"/>
  <c r="G133" i="3"/>
  <c r="AA85" i="3"/>
  <c r="U69" i="3"/>
  <c r="BP118" i="3"/>
  <c r="BQ113" i="3"/>
  <c r="H36" i="4" s="1"/>
  <c r="G36" i="4" s="1"/>
  <c r="F121" i="3"/>
  <c r="BO68" i="3"/>
  <c r="BQ64" i="3"/>
  <c r="H17" i="4"/>
  <c r="G17" i="4" s="1"/>
  <c r="BQ23" i="3"/>
  <c r="AA42" i="3"/>
  <c r="BI56" i="3"/>
  <c r="BQ94" i="3"/>
  <c r="BQ83" i="3"/>
  <c r="AY29" i="3"/>
  <c r="H121" i="3"/>
  <c r="H55" i="4"/>
  <c r="G55" i="4" s="1"/>
  <c r="BQ65" i="3"/>
  <c r="BQ21" i="3"/>
  <c r="BQ92" i="3"/>
  <c r="BQ78" i="3"/>
  <c r="BL29" i="3"/>
  <c r="E39" i="4"/>
  <c r="H39" i="4" s="1"/>
  <c r="G39" i="4" s="1"/>
  <c r="U153" i="3"/>
  <c r="U154" i="3" s="1"/>
  <c r="BH119" i="3"/>
  <c r="BO102" i="3"/>
  <c r="BO28" i="3"/>
  <c r="BP102" i="3"/>
  <c r="BQ38" i="3"/>
  <c r="H73" i="4"/>
  <c r="G73" i="4" s="1"/>
  <c r="BP14" i="3"/>
  <c r="BQ110" i="3"/>
  <c r="H42" i="4" s="1"/>
  <c r="G42" i="4" s="1"/>
  <c r="G71" i="3"/>
  <c r="BQ91" i="3"/>
  <c r="BQ100" i="3"/>
  <c r="H23" i="4" s="1"/>
  <c r="G23" i="4" s="1"/>
  <c r="BQ63" i="3"/>
  <c r="BQ48" i="3"/>
  <c r="H5" i="4"/>
  <c r="G5" i="4" s="1"/>
  <c r="H87" i="3"/>
  <c r="H4" i="4"/>
  <c r="G4" i="4" s="1"/>
  <c r="BQ6" i="3"/>
  <c r="H72" i="4"/>
  <c r="G72" i="4" s="1"/>
  <c r="H3" i="4"/>
  <c r="G3" i="4" s="1"/>
  <c r="BE131" i="3"/>
  <c r="BN147" i="3"/>
  <c r="AY42" i="3"/>
  <c r="AY44" i="3" s="1"/>
  <c r="BQ26" i="3"/>
  <c r="H81" i="4" s="1"/>
  <c r="G81" i="4" s="1"/>
  <c r="H58" i="3"/>
  <c r="G149" i="3"/>
  <c r="BQ142" i="3"/>
  <c r="H76" i="4" s="1"/>
  <c r="G76" i="4" s="1"/>
  <c r="BQ138" i="3"/>
  <c r="BN29" i="3"/>
  <c r="BE29" i="3"/>
  <c r="F17" i="3"/>
  <c r="BF147" i="3"/>
  <c r="I104" i="3"/>
  <c r="F9" i="4"/>
  <c r="H9" i="4" s="1"/>
  <c r="G9" i="4" s="1"/>
  <c r="BQ79" i="3"/>
  <c r="BP55" i="3"/>
  <c r="BL85" i="3"/>
  <c r="BP84" i="3"/>
  <c r="BN42" i="3"/>
  <c r="BE42" i="3"/>
  <c r="F35" i="4"/>
  <c r="H35" i="4" s="1"/>
  <c r="G35" i="4" s="1"/>
  <c r="BQ22" i="3"/>
  <c r="BO14" i="3"/>
  <c r="BQ81" i="3"/>
  <c r="H14" i="4" s="1"/>
  <c r="G14" i="4" s="1"/>
  <c r="BP41" i="3"/>
  <c r="BM15" i="3"/>
  <c r="AY15" i="3"/>
  <c r="BF119" i="3"/>
  <c r="I119" i="3"/>
  <c r="G121" i="3"/>
  <c r="BM85" i="3"/>
  <c r="AY85" i="3"/>
  <c r="BQ62" i="3"/>
  <c r="BQ128" i="3"/>
  <c r="H54" i="4" s="1"/>
  <c r="G54" i="4" s="1"/>
  <c r="F54" i="4"/>
  <c r="F56" i="4" s="1"/>
  <c r="AG85" i="3"/>
  <c r="BJ85" i="3"/>
  <c r="AY119" i="3"/>
  <c r="BM119" i="3"/>
  <c r="F25" i="4"/>
  <c r="BQ101" i="3"/>
  <c r="H25" i="4" s="1"/>
  <c r="G25" i="4" s="1"/>
  <c r="BK119" i="3"/>
  <c r="AM119" i="3"/>
  <c r="AM85" i="3"/>
  <c r="BK85" i="3"/>
  <c r="AS69" i="3"/>
  <c r="BL69" i="3"/>
  <c r="AS15" i="3"/>
  <c r="BL15" i="3"/>
  <c r="AG56" i="3"/>
  <c r="BJ56" i="3"/>
  <c r="F63" i="4"/>
  <c r="H63" i="4" s="1"/>
  <c r="G63" i="4" s="1"/>
  <c r="BQ108" i="3"/>
  <c r="BM69" i="3"/>
  <c r="AY69" i="3"/>
  <c r="F12" i="4"/>
  <c r="H12" i="4" s="1"/>
  <c r="G12" i="4" s="1"/>
  <c r="BQ67" i="3"/>
  <c r="BM56" i="3"/>
  <c r="AY56" i="3"/>
  <c r="AY58" i="3" s="1"/>
  <c r="F65" i="4"/>
  <c r="BQ54" i="3"/>
  <c r="H65" i="4" s="1"/>
  <c r="G65" i="4" s="1"/>
  <c r="F62" i="4"/>
  <c r="H62" i="4" s="1"/>
  <c r="G62" i="4" s="1"/>
  <c r="BQ20" i="3"/>
  <c r="AG69" i="3"/>
  <c r="BJ69" i="3"/>
  <c r="F2" i="4"/>
  <c r="H2" i="4" s="1"/>
  <c r="G2" i="4" s="1"/>
  <c r="BQ77" i="3"/>
  <c r="BK56" i="3"/>
  <c r="AM56" i="3"/>
  <c r="BE56" i="3"/>
  <c r="BN56" i="3"/>
  <c r="F43" i="4"/>
  <c r="BQ5" i="3"/>
  <c r="BQ145" i="3"/>
  <c r="BE15" i="3"/>
  <c r="BE17" i="3" s="1"/>
  <c r="BN15" i="3"/>
  <c r="I15" i="3"/>
  <c r="E17" i="3"/>
  <c r="BF15" i="3"/>
  <c r="O42" i="3"/>
  <c r="I42" i="3"/>
  <c r="BQ37" i="3"/>
  <c r="BK131" i="3"/>
  <c r="AM131" i="3"/>
  <c r="I120" i="3"/>
  <c r="H88" i="4"/>
  <c r="G88" i="4" s="1"/>
  <c r="I29" i="3"/>
  <c r="AG15" i="3"/>
  <c r="BJ15" i="3"/>
  <c r="BQ10" i="3"/>
  <c r="BP130" i="3"/>
  <c r="I132" i="3"/>
  <c r="BO118" i="3"/>
  <c r="BF103" i="3"/>
  <c r="I103" i="3"/>
  <c r="I147" i="3"/>
  <c r="H38" i="4"/>
  <c r="G38" i="4" s="1"/>
  <c r="BQ144" i="3"/>
  <c r="I153" i="3"/>
  <c r="I154" i="3" s="1"/>
  <c r="BP146" i="3"/>
  <c r="I148" i="3"/>
  <c r="BK147" i="3"/>
  <c r="AM147" i="3"/>
  <c r="H64" i="4"/>
  <c r="G64" i="4" s="1"/>
  <c r="BQ124" i="3"/>
  <c r="F34" i="4"/>
  <c r="BQ139" i="3"/>
  <c r="BQ140" i="3"/>
  <c r="BL119" i="3"/>
  <c r="AS119" i="3"/>
  <c r="BJ103" i="3"/>
  <c r="AG103" i="3"/>
  <c r="BQ93" i="3"/>
  <c r="H133" i="3"/>
  <c r="F27" i="4"/>
  <c r="H27" i="4" s="1"/>
  <c r="G27" i="4" s="1"/>
  <c r="BQ109" i="3"/>
  <c r="E105" i="3"/>
  <c r="I85" i="3"/>
  <c r="BF85" i="3"/>
  <c r="BG56" i="3"/>
  <c r="O56" i="3"/>
  <c r="BG147" i="3"/>
  <c r="O147" i="3"/>
  <c r="BQ96" i="3"/>
  <c r="F11" i="4"/>
  <c r="H11" i="4" s="1"/>
  <c r="G11" i="4" s="1"/>
  <c r="F10" i="4"/>
  <c r="BQ80" i="3"/>
  <c r="H10" i="4" s="1"/>
  <c r="G10" i="4" s="1"/>
  <c r="F58" i="3"/>
  <c r="BL131" i="3"/>
  <c r="AS131" i="3"/>
  <c r="AS133" i="3" s="1"/>
  <c r="BN103" i="3"/>
  <c r="BO55" i="3"/>
  <c r="BH131" i="3"/>
  <c r="U131" i="3"/>
  <c r="BP68" i="3"/>
  <c r="BL42" i="3"/>
  <c r="AS42" i="3"/>
  <c r="F24" i="4"/>
  <c r="H24" i="4" s="1"/>
  <c r="G24" i="4" s="1"/>
  <c r="BQ13" i="3"/>
  <c r="BQ3" i="3"/>
  <c r="O15" i="3"/>
  <c r="BG15" i="3"/>
  <c r="H22" i="4"/>
  <c r="G22" i="4" s="1"/>
  <c r="F90" i="4"/>
  <c r="BQ51" i="3"/>
  <c r="BM29" i="3"/>
  <c r="BQ9" i="3"/>
  <c r="H47" i="4" s="1"/>
  <c r="G47" i="4" s="1"/>
  <c r="E47" i="4"/>
  <c r="AM103" i="3"/>
  <c r="BK103" i="3"/>
  <c r="BF42" i="3"/>
  <c r="BG85" i="3"/>
  <c r="F26" i="4"/>
  <c r="H26" i="4" s="1"/>
  <c r="G26" i="4" s="1"/>
  <c r="BQ34" i="3"/>
  <c r="BJ29" i="3"/>
  <c r="AG29" i="3"/>
  <c r="H59" i="4"/>
  <c r="G59" i="4" s="1"/>
  <c r="BQ52" i="3"/>
  <c r="BE85" i="3"/>
  <c r="BE87" i="3" s="1"/>
  <c r="BN85" i="3"/>
  <c r="BG69" i="3"/>
  <c r="O69" i="3"/>
  <c r="AA147" i="3"/>
  <c r="BI147" i="3"/>
  <c r="BQ136" i="3"/>
  <c r="BO146" i="3"/>
  <c r="AY147" i="3"/>
  <c r="AY149" i="3" s="1"/>
  <c r="BM147" i="3"/>
  <c r="H79" i="4"/>
  <c r="G79" i="4" s="1"/>
  <c r="BG131" i="3"/>
  <c r="O131" i="3"/>
  <c r="O133" i="3" s="1"/>
  <c r="BO130" i="3"/>
  <c r="BE119" i="3"/>
  <c r="BE121" i="3" s="1"/>
  <c r="BN119" i="3"/>
  <c r="BQ116" i="3"/>
  <c r="H16" i="4" s="1"/>
  <c r="G16" i="4" s="1"/>
  <c r="AS56" i="3"/>
  <c r="BL56" i="3"/>
  <c r="AA119" i="3"/>
  <c r="BI119" i="3"/>
  <c r="BQ61" i="3"/>
  <c r="BQ47" i="3"/>
  <c r="BO41" i="3"/>
  <c r="BI15" i="3"/>
  <c r="AA15" i="3"/>
  <c r="F78" i="4"/>
  <c r="H78" i="4" s="1"/>
  <c r="G78" i="4" s="1"/>
  <c r="BQ8" i="3"/>
  <c r="I86" i="3"/>
  <c r="F86" i="4"/>
  <c r="F87" i="4" s="1"/>
  <c r="BQ74" i="3"/>
  <c r="BI69" i="3"/>
  <c r="AA69" i="3"/>
  <c r="BP28" i="3"/>
  <c r="BK69" i="3"/>
  <c r="AM69" i="3"/>
  <c r="BE69" i="3"/>
  <c r="BN69" i="3"/>
  <c r="BH42" i="3"/>
  <c r="U42" i="3"/>
  <c r="H67" i="4"/>
  <c r="G67" i="4" s="1"/>
  <c r="BQ4" i="3"/>
  <c r="BO84" i="3"/>
  <c r="BQ75" i="3"/>
  <c r="H58" i="4"/>
  <c r="G58" i="4" s="1"/>
  <c r="U133" i="3" l="1"/>
  <c r="O44" i="3"/>
  <c r="BE88" i="3"/>
  <c r="L9" i="2" s="1"/>
  <c r="F37" i="4"/>
  <c r="H37" i="4" s="1"/>
  <c r="G37" i="4" s="1"/>
  <c r="H28" i="4"/>
  <c r="G28" i="4" s="1"/>
  <c r="AA149" i="3"/>
  <c r="AA150" i="3" s="1"/>
  <c r="G2" i="2" s="1"/>
  <c r="O121" i="3"/>
  <c r="F77" i="4"/>
  <c r="H77" i="4" s="1"/>
  <c r="G77" i="4" s="1"/>
  <c r="AS105" i="3"/>
  <c r="AS106" i="3" s="1"/>
  <c r="J5" i="2" s="1"/>
  <c r="U87" i="3"/>
  <c r="U88" i="3" s="1"/>
  <c r="F9" i="2" s="1"/>
  <c r="O71" i="3"/>
  <c r="O72" i="3" s="1"/>
  <c r="E4" i="2" s="1"/>
  <c r="I58" i="3"/>
  <c r="I59" i="3" s="1"/>
  <c r="D11" i="2" s="1"/>
  <c r="H52" i="4"/>
  <c r="G52" i="4" s="1"/>
  <c r="H71" i="4"/>
  <c r="G71" i="4" s="1"/>
  <c r="U71" i="3"/>
  <c r="U72" i="3" s="1"/>
  <c r="F4" i="2" s="1"/>
  <c r="H60" i="4"/>
  <c r="G60" i="4" s="1"/>
  <c r="AG71" i="3"/>
  <c r="AG72" i="3" s="1"/>
  <c r="H4" i="2" s="1"/>
  <c r="H74" i="4"/>
  <c r="G74" i="4" s="1"/>
  <c r="BE58" i="3"/>
  <c r="BE59" i="3" s="1"/>
  <c r="L11" i="2" s="1"/>
  <c r="F15" i="4"/>
  <c r="H15" i="4" s="1"/>
  <c r="G15" i="4" s="1"/>
  <c r="F66" i="4"/>
  <c r="H66" i="4" s="1"/>
  <c r="G66" i="4" s="1"/>
  <c r="H48" i="4"/>
  <c r="G48" i="4" s="1"/>
  <c r="AY150" i="3"/>
  <c r="K2" i="2" s="1"/>
  <c r="AY133" i="3"/>
  <c r="AY134" i="3" s="1"/>
  <c r="K6" i="2" s="1"/>
  <c r="AY71" i="3"/>
  <c r="AY72" i="3" s="1"/>
  <c r="K4" i="2" s="1"/>
  <c r="AY17" i="3"/>
  <c r="AY18" i="3" s="1"/>
  <c r="K8" i="2" s="1"/>
  <c r="AS44" i="3"/>
  <c r="AS45" i="3" s="1"/>
  <c r="J3" i="2" s="1"/>
  <c r="AS71" i="3"/>
  <c r="AS72" i="3" s="1"/>
  <c r="J4" i="2" s="1"/>
  <c r="AS58" i="3"/>
  <c r="AS59" i="3" s="1"/>
  <c r="J11" i="2" s="1"/>
  <c r="AS121" i="3"/>
  <c r="AS122" i="3" s="1"/>
  <c r="J7" i="2" s="1"/>
  <c r="AM133" i="3"/>
  <c r="AM121" i="3"/>
  <c r="AM122" i="3" s="1"/>
  <c r="I7" i="2" s="1"/>
  <c r="AM44" i="3"/>
  <c r="AM45" i="3" s="1"/>
  <c r="I3" i="2" s="1"/>
  <c r="AM149" i="3"/>
  <c r="AM150" i="3" s="1"/>
  <c r="I2" i="2" s="1"/>
  <c r="F80" i="4"/>
  <c r="H80" i="4" s="1"/>
  <c r="G80" i="4" s="1"/>
  <c r="AG17" i="3"/>
  <c r="AG18" i="3" s="1"/>
  <c r="H8" i="2" s="1"/>
  <c r="AG44" i="3"/>
  <c r="AG133" i="3"/>
  <c r="AG134" i="3" s="1"/>
  <c r="H6" i="2" s="1"/>
  <c r="BP70" i="3"/>
  <c r="AG31" i="3"/>
  <c r="AG32" i="3" s="1"/>
  <c r="H10" i="2" s="1"/>
  <c r="H90" i="4"/>
  <c r="G90" i="4" s="1"/>
  <c r="H91" i="4"/>
  <c r="G91" i="4" s="1"/>
  <c r="AA105" i="3"/>
  <c r="AA106" i="3" s="1"/>
  <c r="G5" i="2" s="1"/>
  <c r="AA44" i="3"/>
  <c r="AA45" i="3" s="1"/>
  <c r="G3" i="2" s="1"/>
  <c r="U31" i="3"/>
  <c r="U32" i="3" s="1"/>
  <c r="F10" i="2" s="1"/>
  <c r="U17" i="3"/>
  <c r="U18" i="3" s="1"/>
  <c r="F8" i="2" s="1"/>
  <c r="U105" i="3"/>
  <c r="U106" i="3" s="1"/>
  <c r="F5" i="2" s="1"/>
  <c r="U121" i="3"/>
  <c r="U122" i="3" s="1"/>
  <c r="F7" i="2" s="1"/>
  <c r="O17" i="3"/>
  <c r="BP43" i="3"/>
  <c r="H86" i="4"/>
  <c r="G86" i="4" s="1"/>
  <c r="O134" i="3"/>
  <c r="E6" i="2" s="1"/>
  <c r="U44" i="3"/>
  <c r="U45" i="3" s="1"/>
  <c r="F3" i="2" s="1"/>
  <c r="O87" i="3"/>
  <c r="O88" i="3" s="1"/>
  <c r="E9" i="2" s="1"/>
  <c r="AA87" i="3"/>
  <c r="AA88" i="3" s="1"/>
  <c r="G9" i="2" s="1"/>
  <c r="AM31" i="3"/>
  <c r="AM32" i="3" s="1"/>
  <c r="I10" i="2" s="1"/>
  <c r="AG45" i="3"/>
  <c r="H3" i="2" s="1"/>
  <c r="AA17" i="3"/>
  <c r="AA18" i="3" s="1"/>
  <c r="G8" i="2" s="1"/>
  <c r="AM134" i="3"/>
  <c r="I6" i="2" s="1"/>
  <c r="AG105" i="3"/>
  <c r="AG106" i="3" s="1"/>
  <c r="H5" i="2" s="1"/>
  <c r="H34" i="4"/>
  <c r="G34" i="4" s="1"/>
  <c r="H32" i="4"/>
  <c r="G32" i="4" s="1"/>
  <c r="H56" i="4"/>
  <c r="G56" i="4" s="1"/>
  <c r="BE122" i="3"/>
  <c r="L7" i="2" s="1"/>
  <c r="BE149" i="3"/>
  <c r="BE150" i="3" s="1"/>
  <c r="L2" i="2" s="1"/>
  <c r="BE71" i="3"/>
  <c r="BE72" i="3" s="1"/>
  <c r="L4" i="2" s="1"/>
  <c r="BE105" i="3"/>
  <c r="BE106" i="3" s="1"/>
  <c r="L5" i="2" s="1"/>
  <c r="AM17" i="3"/>
  <c r="AM18" i="3" s="1"/>
  <c r="I8" i="2" s="1"/>
  <c r="BP86" i="3"/>
  <c r="AM87" i="3"/>
  <c r="AM88" i="3" s="1"/>
  <c r="I9" i="2" s="1"/>
  <c r="AM105" i="3"/>
  <c r="AM106" i="3" s="1"/>
  <c r="I5" i="2" s="1"/>
  <c r="AM58" i="3"/>
  <c r="AM59" i="3" s="1"/>
  <c r="I11" i="2" s="1"/>
  <c r="AM71" i="3"/>
  <c r="AM72" i="3" s="1"/>
  <c r="I4" i="2" s="1"/>
  <c r="BE133" i="3"/>
  <c r="BE134" i="3" s="1"/>
  <c r="L6" i="2" s="1"/>
  <c r="BP120" i="3"/>
  <c r="BE31" i="3"/>
  <c r="BE32" i="3" s="1"/>
  <c r="L10" i="2" s="1"/>
  <c r="BE18" i="3"/>
  <c r="L8" i="2" s="1"/>
  <c r="BE44" i="3"/>
  <c r="BE45" i="3" s="1"/>
  <c r="L3" i="2" s="1"/>
  <c r="AY105" i="3"/>
  <c r="AY106" i="3" s="1"/>
  <c r="K5" i="2" s="1"/>
  <c r="AY59" i="3"/>
  <c r="K11" i="2" s="1"/>
  <c r="AY31" i="3"/>
  <c r="AY32" i="3" s="1"/>
  <c r="K10" i="2" s="1"/>
  <c r="AY87" i="3"/>
  <c r="AY88" i="3" s="1"/>
  <c r="K9" i="2" s="1"/>
  <c r="AY121" i="3"/>
  <c r="AY122" i="3" s="1"/>
  <c r="K7" i="2" s="1"/>
  <c r="AY45" i="3"/>
  <c r="K3" i="2" s="1"/>
  <c r="AS31" i="3"/>
  <c r="AS32" i="3" s="1"/>
  <c r="J10" i="2" s="1"/>
  <c r="AS149" i="3"/>
  <c r="AS150" i="3" s="1"/>
  <c r="J2" i="2" s="1"/>
  <c r="AS134" i="3"/>
  <c r="J6" i="2" s="1"/>
  <c r="BP16" i="3"/>
  <c r="AS17" i="3"/>
  <c r="AS18" i="3" s="1"/>
  <c r="J8" i="2" s="1"/>
  <c r="AS87" i="3"/>
  <c r="AS88" i="3" s="1"/>
  <c r="J9" i="2" s="1"/>
  <c r="BP57" i="3"/>
  <c r="AG58" i="3"/>
  <c r="AG59" i="3" s="1"/>
  <c r="H11" i="2" s="1"/>
  <c r="AG121" i="3"/>
  <c r="AG122" i="3" s="1"/>
  <c r="H7" i="2" s="1"/>
  <c r="BQ118" i="3"/>
  <c r="AG87" i="3"/>
  <c r="AG88" i="3" s="1"/>
  <c r="H9" i="2" s="1"/>
  <c r="BP30" i="3"/>
  <c r="AG149" i="3"/>
  <c r="AG150" i="3" s="1"/>
  <c r="H87" i="4"/>
  <c r="G87" i="4" s="1"/>
  <c r="H44" i="4"/>
  <c r="G44" i="4" s="1"/>
  <c r="AA31" i="3"/>
  <c r="AA32" i="3" s="1"/>
  <c r="G10" i="2" s="1"/>
  <c r="AA121" i="3"/>
  <c r="AA122" i="3" s="1"/>
  <c r="G7" i="2" s="1"/>
  <c r="AA58" i="3"/>
  <c r="AA59" i="3" s="1"/>
  <c r="G11" i="2" s="1"/>
  <c r="AA71" i="3"/>
  <c r="AA72" i="3" s="1"/>
  <c r="G4" i="2" s="1"/>
  <c r="AA133" i="3"/>
  <c r="AA134" i="3" s="1"/>
  <c r="G6" i="2" s="1"/>
  <c r="U58" i="3"/>
  <c r="U59" i="3" s="1"/>
  <c r="F11" i="2" s="1"/>
  <c r="U149" i="3"/>
  <c r="U150" i="3" s="1"/>
  <c r="F2" i="2" s="1"/>
  <c r="BQ14" i="3"/>
  <c r="BP132" i="3"/>
  <c r="U134" i="3"/>
  <c r="F6" i="2" s="1"/>
  <c r="O58" i="3"/>
  <c r="O59" i="3" s="1"/>
  <c r="E11" i="2" s="1"/>
  <c r="O122" i="3"/>
  <c r="E7" i="2" s="1"/>
  <c r="BO56" i="3"/>
  <c r="BQ68" i="3"/>
  <c r="O149" i="3"/>
  <c r="O150" i="3" s="1"/>
  <c r="E2" i="2" s="1"/>
  <c r="O31" i="3"/>
  <c r="O32" i="3" s="1"/>
  <c r="E10" i="2" s="1"/>
  <c r="O18" i="3"/>
  <c r="E8" i="2" s="1"/>
  <c r="BP104" i="3"/>
  <c r="O45" i="3"/>
  <c r="E3" i="2" s="1"/>
  <c r="O105" i="3"/>
  <c r="O106" i="3" s="1"/>
  <c r="E5" i="2" s="1"/>
  <c r="BQ130" i="3"/>
  <c r="BP131" i="3"/>
  <c r="BQ28" i="3"/>
  <c r="BO131" i="3"/>
  <c r="BP69" i="3"/>
  <c r="BO103" i="3"/>
  <c r="BP56" i="3"/>
  <c r="BQ146" i="3"/>
  <c r="BO69" i="3"/>
  <c r="BO29" i="3"/>
  <c r="BO42" i="3"/>
  <c r="BO147" i="3"/>
  <c r="BQ102" i="3"/>
  <c r="BP29" i="3"/>
  <c r="I31" i="3"/>
  <c r="BP15" i="3"/>
  <c r="I17" i="3"/>
  <c r="BO85" i="3"/>
  <c r="BP85" i="3"/>
  <c r="I87" i="3"/>
  <c r="BO15" i="3"/>
  <c r="BP119" i="3"/>
  <c r="I121" i="3"/>
  <c r="BP147" i="3"/>
  <c r="I149" i="3"/>
  <c r="I150" i="3" s="1"/>
  <c r="D2" i="2" s="1"/>
  <c r="I133" i="3"/>
  <c r="I105" i="3"/>
  <c r="BP103" i="3"/>
  <c r="BP42" i="3"/>
  <c r="I44" i="3"/>
  <c r="H43" i="4"/>
  <c r="G43" i="4" s="1"/>
  <c r="H45" i="4"/>
  <c r="G45" i="4" s="1"/>
  <c r="BO119" i="3"/>
  <c r="BQ41" i="3"/>
  <c r="BQ84" i="3"/>
  <c r="BQ55" i="3"/>
  <c r="I71" i="3"/>
  <c r="L12" i="2" l="1"/>
  <c r="G12" i="2"/>
  <c r="K12" i="2"/>
  <c r="E14" i="2"/>
  <c r="I12" i="2"/>
  <c r="I14" i="2"/>
  <c r="BP133" i="3"/>
  <c r="L14" i="2"/>
  <c r="K14" i="2"/>
  <c r="J12" i="2"/>
  <c r="J14" i="2"/>
  <c r="BP121" i="3"/>
  <c r="BP87" i="3"/>
  <c r="H12" i="2"/>
  <c r="H2" i="2"/>
  <c r="H14" i="2" s="1"/>
  <c r="M11" i="2"/>
  <c r="G14" i="2"/>
  <c r="BQ56" i="3"/>
  <c r="F12" i="2"/>
  <c r="F14" i="2"/>
  <c r="BP58" i="3"/>
  <c r="E12" i="2"/>
  <c r="BQ131" i="3"/>
  <c r="BQ29" i="3"/>
  <c r="BQ85" i="3"/>
  <c r="BQ42" i="3"/>
  <c r="BQ103" i="3"/>
  <c r="BQ147" i="3"/>
  <c r="I134" i="3"/>
  <c r="D6" i="2" s="1"/>
  <c r="BQ119" i="3"/>
  <c r="BQ69" i="3"/>
  <c r="BQ15" i="3"/>
  <c r="D12" i="2"/>
  <c r="BP31" i="3"/>
  <c r="I32" i="3"/>
  <c r="I122" i="3"/>
  <c r="BP71" i="3"/>
  <c r="I72" i="3"/>
  <c r="D4" i="2" s="1"/>
  <c r="M4" i="2" s="1"/>
  <c r="I88" i="3"/>
  <c r="D9" i="2" s="1"/>
  <c r="M9" i="2" s="1"/>
  <c r="BP105" i="3"/>
  <c r="I106" i="3"/>
  <c r="D5" i="2" s="1"/>
  <c r="M5" i="2" s="1"/>
  <c r="BP59" i="3"/>
  <c r="BP44" i="3"/>
  <c r="I45" i="3"/>
  <c r="D3" i="2" s="1"/>
  <c r="M3" i="2" s="1"/>
  <c r="BP17" i="3"/>
  <c r="I18" i="3"/>
  <c r="BP134" i="3" l="1"/>
  <c r="BP72" i="3"/>
  <c r="M2" i="2"/>
  <c r="BP18" i="3"/>
  <c r="D8" i="2"/>
  <c r="M8" i="2" s="1"/>
  <c r="BP106" i="3"/>
  <c r="M6" i="2"/>
  <c r="BP122" i="3"/>
  <c r="D7" i="2"/>
  <c r="BP45" i="3"/>
  <c r="BP88" i="3"/>
  <c r="BP32" i="3"/>
  <c r="D10" i="2"/>
  <c r="M10" i="2" s="1"/>
  <c r="M7" i="2" l="1"/>
  <c r="N2" i="2" s="1"/>
  <c r="D14" i="2"/>
  <c r="M14" i="2" s="1"/>
  <c r="M15" i="2" s="1"/>
  <c r="N11" i="2"/>
  <c r="N8" i="2"/>
  <c r="N6" i="2"/>
  <c r="N10" i="2"/>
  <c r="N3" i="2"/>
  <c r="N9" i="2" l="1"/>
  <c r="N7" i="2"/>
  <c r="N5" i="2"/>
  <c r="N4" i="2"/>
  <c r="N15" i="2" l="1"/>
  <c r="N22" i="2" s="1"/>
</calcChain>
</file>

<file path=xl/sharedStrings.xml><?xml version="1.0" encoding="utf-8"?>
<sst xmlns="http://schemas.openxmlformats.org/spreadsheetml/2006/main" count="778" uniqueCount="110">
  <si>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</si>
  <si>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</si>
  <si>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</si>
  <si>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</si>
  <si>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</si>
  <si>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</si>
  <si>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</si>
  <si>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</si>
  <si>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</si>
  <si>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</si>
  <si>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</si>
  <si>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</si>
  <si>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</si>
  <si>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</si>
  <si>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</si>
  <si>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</si>
  <si>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</si>
  <si>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</si>
  <si>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</si>
  <si>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</si>
  <si>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</si>
  <si>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</si>
  <si>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</si>
  <si>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</si>
  <si>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</si>
  <si>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</si>
  <si>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</si>
  <si>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</si>
  <si>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</si>
  <si>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</si>
  <si>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</si>
  <si>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</si>
  <si>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</si>
  <si>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</si>
  <si>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</si>
  <si>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</si>
  <si>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</si>
  <si>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</si>
  <si>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</si>
  <si>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</si>
  <si>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</si>
  <si>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</si>
  <si>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</si>
  <si>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</si>
  <si>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</si>
  <si>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</si>
  <si>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</si>
  <si>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</si>
  <si>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</si>
  <si>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</si>
  <si>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</si>
  <si>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</si>
  <si>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</si>
  <si>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</si>
  <si>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</si>
  <si>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</si>
  <si>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</si>
  <si>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</si>
  <si>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</si>
  <si>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</si>
  <si>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</si>
  <si>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</si>
  <si>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</si>
  <si>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</si>
  <si>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</si>
  <si>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</si>
  <si>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</si>
  <si>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</si>
  <si>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</si>
  <si>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</si>
  <si>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</si>
  <si>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</si>
  <si>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</si>
  <si>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</si>
  <si>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</si>
  <si>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</si>
  <si>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</si>
  <si>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</si>
  <si>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</si>
  <si>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</si>
  <si>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</si>
  <si>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</si>
  <si>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</si>
  <si>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</si>
  <si>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</si>
  <si>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</si>
  <si>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</si>
  <si>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</si>
  <si>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</si>
  <si>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</si>
  <si>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</si>
  <si>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</si>
  <si>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</si>
  <si>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</si>
  <si>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</si>
  <si>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</si>
  <si>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</si>
  <si>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</si>
  <si>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</si>
  <si>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</si>
  <si>
    <t>NJ P1</t>
  </si>
  <si>
    <t>Total P1</t>
  </si>
  <si>
    <t xml:space="preserve">Guille </t>
  </si>
  <si>
    <t>Hasle</t>
  </si>
  <si>
    <t>Godiveau</t>
  </si>
  <si>
    <t>Evangelista</t>
  </si>
  <si>
    <t>Soleihac</t>
  </si>
  <si>
    <t>Francois</t>
  </si>
  <si>
    <t>Wosinski</t>
  </si>
  <si>
    <t>Stéphane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</si>
</sst>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49"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
      <sz val="10"/>
      <color theme="3" tint="-0.249977111117893"/>
      <name val="Arial"/>
      <family val="2"/>
    </font>
    <font>
      <b/>
      <sz val="10"/>
      <color theme="3" tint="-0.249977111117893"/>
      <name val="Arial"/>
      <family val="2"/>
    </font>
    <font>
      <sz val="10"/>
      <color theme="3" tint="-0.249977111117893"/>
      <name val="Verdana"/>
      <family val="2"/>
    </font>
    <font>
      <sz val="12"/>
      <color indexed="8"/>
      <name val="Times New Roman"/>
      <family val="1"/>
    </font>
    <font>
      <sz val="10"/>
      <color indexed="8"/>
      <name val="Verdana"/>
      <family val="2"/>
    </font>
    <font>
      <sz val="10"/>
      <color theme="2" tint="0.39997558519241921"/>
      <name val="Arial"/>
      <family val="2"/>
    </font>
    <font>
      <b/>
      <sz val="10"/>
      <color theme="2" tint="0.39997558519241921"/>
      <name val="Arial"/>
      <family val="2"/>
    </font>
    <font>
      <sz val="10"/>
      <color theme="2" tint="0.39997558519241921"/>
      <name val="Verdana"/>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pplyNumberFormat="0" applyFill="0" applyBorder="0" applyProtection="0"/>
  </cellStyleXfs>
  <cellXfs count="20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38" fillId="0" borderId="2" xfId="0" applyNumberFormat="1" applyFont="1" applyBorder="1"/>
    <xf numFmtId="0" fontId="38" fillId="0" borderId="2" xfId="0" applyFont="1" applyBorder="1"/>
    <xf numFmtId="0" fontId="38" fillId="0" borderId="2" xfId="0" applyNumberFormat="1" applyFont="1" applyBorder="1" applyAlignment="1">
      <alignment horizontal="center"/>
    </xf>
    <xf numFmtId="0" fontId="39" fillId="4" borderId="2" xfId="0" applyFont="1" applyFill="1" applyBorder="1"/>
    <xf numFmtId="0" fontId="38" fillId="4" borderId="2" xfId="0" applyFont="1" applyFill="1" applyBorder="1" applyAlignment="1">
      <alignment horizontal="center"/>
    </xf>
    <xf numFmtId="0" fontId="39" fillId="4" borderId="2" xfId="0" applyFont="1" applyFill="1" applyBorder="1" applyAlignment="1">
      <alignment horizontal="center"/>
    </xf>
    <xf numFmtId="0" fontId="40" fillId="0" borderId="0" xfId="0" applyNumberFormat="1" applyFont="1"/>
    <xf numFmtId="49" fontId="38" fillId="0" borderId="2" xfId="0" applyNumberFormat="1" applyFont="1" applyBorder="1"/>
    <xf numFmtId="0" fontId="39" fillId="4" borderId="2" xfId="0" applyNumberFormat="1" applyFont="1" applyFill="1" applyBorder="1"/>
    <xf numFmtId="0" fontId="38" fillId="4" borderId="2" xfId="0" applyNumberFormat="1" applyFont="1" applyFill="1" applyBorder="1" applyAlignment="1">
      <alignment horizontal="center"/>
    </xf>
    <xf numFmtId="0" fontId="41" fillId="5" borderId="4" xfId="0" applyNumberFormat="1" applyFont="1" applyFill="1" applyBorder="1"/>
    <xf numFmtId="49" fontId="41" fillId="5" borderId="19" xfId="0" applyNumberFormat="1" applyFont="1" applyFill="1" applyBorder="1"/>
    <xf numFmtId="0" fontId="41" fillId="5" borderId="19" xfId="0" applyFont="1" applyFill="1" applyBorder="1"/>
    <xf numFmtId="49" fontId="42" fillId="0" borderId="2" xfId="0" applyNumberFormat="1" applyFont="1" applyBorder="1"/>
    <xf numFmtId="164" fontId="0" fillId="0" borderId="2" xfId="0" applyNumberFormat="1" applyBorder="1"/>
    <xf numFmtId="0" fontId="43" fillId="0" borderId="2" xfId="0" applyNumberFormat="1" applyFont="1" applyBorder="1"/>
    <xf numFmtId="0" fontId="43" fillId="0" borderId="2" xfId="0" applyFont="1" applyBorder="1"/>
    <xf numFmtId="0" fontId="43" fillId="0" borderId="2" xfId="0" applyNumberFormat="1" applyFont="1" applyBorder="1" applyAlignment="1">
      <alignment horizontal="center"/>
    </xf>
    <xf numFmtId="0" fontId="44" fillId="4" borderId="2" xfId="0" applyFont="1" applyFill="1" applyBorder="1"/>
    <xf numFmtId="0" fontId="43" fillId="4" borderId="2" xfId="0" applyFont="1" applyFill="1" applyBorder="1" applyAlignment="1">
      <alignment horizontal="center"/>
    </xf>
    <xf numFmtId="0" fontId="44" fillId="4" borderId="2" xfId="0" applyFont="1" applyFill="1" applyBorder="1" applyAlignment="1">
      <alignment horizontal="center"/>
    </xf>
    <xf numFmtId="0" fontId="45" fillId="0" borderId="0" xfId="0" applyNumberFormat="1" applyFont="1"/>
    <xf numFmtId="0" fontId="46" fillId="0" borderId="2" xfId="0" applyNumberFormat="1" applyFont="1" applyBorder="1"/>
    <xf numFmtId="49" fontId="46" fillId="0" borderId="2" xfId="0" applyNumberFormat="1" applyFont="1" applyBorder="1"/>
    <xf numFmtId="0" fontId="46" fillId="0" borderId="2" xfId="0" applyFont="1" applyBorder="1"/>
    <xf numFmtId="0" fontId="46" fillId="0" borderId="2" xfId="0" applyNumberFormat="1" applyFont="1" applyBorder="1" applyAlignment="1">
      <alignment horizontal="center"/>
    </xf>
    <xf numFmtId="0" fontId="47" fillId="4" borderId="2" xfId="0" applyFont="1" applyFill="1" applyBorder="1"/>
    <xf numFmtId="0" fontId="46" fillId="4" borderId="2" xfId="0" applyFont="1" applyFill="1" applyBorder="1" applyAlignment="1">
      <alignment horizontal="center"/>
    </xf>
    <xf numFmtId="0" fontId="47" fillId="4" borderId="2" xfId="0" applyFont="1" applyFill="1" applyBorder="1" applyAlignment="1">
      <alignment horizontal="center"/>
    </xf>
    <xf numFmtId="0" fontId="48"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0" fontId="48" fillId="0" borderId="2" xfId="0" applyNumberFormat="1" applyFont="1" applyBorder="1"/>
    <xf numFmtId="0" fontId="47" fillId="4" borderId="2" xfId="0" applyNumberFormat="1" applyFont="1" applyFill="1" applyBorder="1"/>
    <xf numFmtId="0" fontId="46" fillId="4" borderId="2" xfId="0" applyNumberFormat="1" applyFont="1" applyFill="1" applyBorder="1" applyAlignment="1">
      <alignment horizontal="center"/>
    </xf>
    <xf numFmtId="0" fontId="43" fillId="0" borderId="26" xfId="0" applyNumberFormat="1" applyFont="1" applyBorder="1"/>
    <xf numFmtId="49" fontId="43" fillId="0" borderId="26" xfId="0" applyNumberFormat="1" applyFont="1" applyBorder="1"/>
    <xf numFmtId="0" fontId="43" fillId="0" borderId="26" xfId="0" applyFont="1" applyBorder="1"/>
    <xf numFmtId="0" fontId="43" fillId="0" borderId="26" xfId="0" applyNumberFormat="1" applyFont="1" applyBorder="1" applyAlignment="1">
      <alignment horizontal="center"/>
    </xf>
    <xf numFmtId="0" fontId="44" fillId="4" borderId="26" xfId="0" applyFont="1" applyFill="1" applyBorder="1"/>
    <xf numFmtId="0" fontId="43" fillId="4" borderId="26" xfId="0" applyFont="1" applyFill="1" applyBorder="1" applyAlignment="1">
      <alignment horizontal="center"/>
    </xf>
    <xf numFmtId="0" fontId="15" fillId="4" borderId="26" xfId="0" applyFont="1" applyFill="1" applyBorder="1" applyAlignment="1">
      <alignment horizontal="center"/>
    </xf>
    <xf numFmtId="0" fontId="14" fillId="0" borderId="32" xfId="0" applyNumberFormat="1" applyFont="1" applyBorder="1"/>
    <xf numFmtId="0" fontId="14" fillId="0" borderId="32" xfId="0" applyFont="1" applyBorder="1"/>
    <xf numFmtId="0" fontId="14" fillId="0" borderId="32" xfId="0" applyNumberFormat="1" applyFont="1" applyBorder="1" applyAlignment="1">
      <alignment horizontal="center"/>
    </xf>
    <xf numFmtId="0" fontId="15" fillId="4" borderId="32" xfId="0" applyNumberFormat="1" applyFont="1" applyFill="1" applyBorder="1"/>
    <xf numFmtId="0" fontId="14" fillId="4" borderId="32" xfId="0" applyNumberFormat="1" applyFont="1" applyFill="1" applyBorder="1" applyAlignment="1">
      <alignment horizontal="center"/>
    </xf>
    <xf numFmtId="0" fontId="0" fillId="0" borderId="32" xfId="0" applyNumberFormat="1" applyBorder="1"/>
    <xf numFmtId="0" fontId="48" fillId="0" borderId="32" xfId="0" applyNumberFormat="1" applyFont="1" applyBorder="1"/>
    <xf numFmtId="0" fontId="47" fillId="4" borderId="32" xfId="0" applyNumberFormat="1" applyFont="1" applyFill="1" applyBorder="1"/>
    <xf numFmtId="0" fontId="46" fillId="4" borderId="32" xfId="0" applyNumberFormat="1" applyFont="1" applyFill="1" applyBorder="1" applyAlignment="1">
      <alignment horizontal="center"/>
    </xf>
    <xf numFmtId="0" fontId="33" fillId="0" borderId="32" xfId="0" applyNumberFormat="1" applyFon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75" t="s">
        <v>0</v>
      </c>
      <c r="C3" s="176"/>
      <c r="D3" s="17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74</v>
      </c>
      <c r="C13" s="2"/>
      <c r="D13" s="2"/>
    </row>
    <row r="14" spans="2:4" ht="15" x14ac:dyDescent="0.2">
      <c r="B14" s="3"/>
      <c r="C14" s="3" t="s">
        <v>5</v>
      </c>
      <c r="D14" s="4" t="s">
        <v>74</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J7" sqref="J7"/>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45013</v>
      </c>
      <c r="E1" s="8">
        <f>'Détail par équipe'!J1</f>
        <v>45020</v>
      </c>
      <c r="F1" s="8">
        <f>'Détail par équipe'!P1</f>
        <v>45027</v>
      </c>
      <c r="G1" s="8">
        <f>'Détail par équipe'!V1</f>
        <v>45055</v>
      </c>
      <c r="H1" s="8">
        <f>'Détail par équipe'!AB1</f>
        <v>45062</v>
      </c>
      <c r="I1" s="8">
        <f>'Détail par équipe'!AH1</f>
        <v>45069</v>
      </c>
      <c r="J1" s="8">
        <f>'Détail par équipe'!AN1</f>
        <v>45034</v>
      </c>
      <c r="K1" s="8">
        <f>'Détail par équipe'!AT1</f>
        <v>45076</v>
      </c>
      <c r="L1" s="8">
        <f>'Détail par équipe'!AZ1</f>
        <v>45083</v>
      </c>
      <c r="M1" s="9" t="s">
        <v>7</v>
      </c>
      <c r="N1" s="10" t="s">
        <v>8</v>
      </c>
    </row>
    <row r="2" spans="1:14" ht="23.1" customHeight="1" x14ac:dyDescent="0.2">
      <c r="A2" s="11">
        <v>1</v>
      </c>
      <c r="B2" s="12">
        <v>4</v>
      </c>
      <c r="C2" s="13" t="str">
        <f>'Détail par équipe'!B135</f>
        <v>Challenger 4</v>
      </c>
      <c r="D2" s="14">
        <f>'Détail par équipe'!I150</f>
        <v>10</v>
      </c>
      <c r="E2" s="15">
        <f>'Détail par équipe'!O150</f>
        <v>7</v>
      </c>
      <c r="F2" s="15">
        <f>'Détail par équipe'!U150</f>
        <v>0.5</v>
      </c>
      <c r="G2" s="15">
        <f>'Détail par équipe'!AA150</f>
        <v>7</v>
      </c>
      <c r="H2" s="15">
        <f>'Détail par équipe'!AG150</f>
        <v>0</v>
      </c>
      <c r="I2" s="15">
        <f>'Détail par équipe'!AM150</f>
        <v>0</v>
      </c>
      <c r="J2" s="15">
        <f>'Détail par équipe'!AS150</f>
        <v>7</v>
      </c>
      <c r="K2" s="15">
        <f>'Détail par équipe'!AY150</f>
        <v>10</v>
      </c>
      <c r="L2" s="15">
        <f>'Détail par équipe'!BE150</f>
        <v>0</v>
      </c>
      <c r="M2" s="16">
        <f>D2+E2+F2+G2+H2+I2+J2+K2+L2</f>
        <v>41.5</v>
      </c>
      <c r="N2" s="17">
        <f t="shared" ref="N2:N11" si="0">M2*1.2</f>
        <v>49.8</v>
      </c>
    </row>
    <row r="3" spans="1:14" ht="23.1" customHeight="1" x14ac:dyDescent="0.2">
      <c r="A3" s="11">
        <v>2</v>
      </c>
      <c r="B3" s="12">
        <v>2</v>
      </c>
      <c r="C3" s="13" t="str">
        <f>'Détail par équipe'!B33</f>
        <v>ACB</v>
      </c>
      <c r="D3" s="14">
        <f>'Détail par équipe'!I45</f>
        <v>10</v>
      </c>
      <c r="E3" s="15">
        <f>'Détail par équipe'!O45</f>
        <v>8</v>
      </c>
      <c r="F3" s="15">
        <f>'Détail par équipe'!U45</f>
        <v>6</v>
      </c>
      <c r="G3" s="15">
        <f>'Détail par équipe'!AA45</f>
        <v>2</v>
      </c>
      <c r="H3" s="15">
        <f>'Détail par équipe'!AG45</f>
        <v>10</v>
      </c>
      <c r="I3" s="15">
        <f>'Détail par équipe'!AM45</f>
        <v>0</v>
      </c>
      <c r="J3" s="15">
        <f>'Détail par équipe'!AS45</f>
        <v>3</v>
      </c>
      <c r="K3" s="15">
        <f>'Détail par équipe'!AY45</f>
        <v>0</v>
      </c>
      <c r="L3" s="15">
        <f>'Détail par équipe'!BE45</f>
        <v>0</v>
      </c>
      <c r="M3" s="16">
        <f>D3+E3+F3+G3+H3+I3+J3+K3+L3</f>
        <v>39</v>
      </c>
      <c r="N3" s="17">
        <f t="shared" si="0"/>
        <v>46.8</v>
      </c>
    </row>
    <row r="4" spans="1:14" ht="23.1" customHeight="1" x14ac:dyDescent="0.2">
      <c r="A4" s="11">
        <v>3</v>
      </c>
      <c r="B4" s="12">
        <v>3</v>
      </c>
      <c r="C4" s="13" t="str">
        <f>'Détail par équipe'!B60</f>
        <v>Les Mickeys</v>
      </c>
      <c r="D4" s="14">
        <f>'Détail par équipe'!I72</f>
        <v>10</v>
      </c>
      <c r="E4" s="15">
        <f>'Détail par équipe'!O72</f>
        <v>3</v>
      </c>
      <c r="F4" s="15">
        <f>'Détail par équipe'!U72</f>
        <v>4</v>
      </c>
      <c r="G4" s="15">
        <f>'Détail par équipe'!AA72</f>
        <v>8</v>
      </c>
      <c r="H4" s="15">
        <f>'Détail par équipe'!AG72</f>
        <v>5</v>
      </c>
      <c r="I4" s="15">
        <f>'Détail par équipe'!AM72</f>
        <v>0</v>
      </c>
      <c r="J4" s="15">
        <f>'Détail par équipe'!AS72</f>
        <v>8</v>
      </c>
      <c r="K4" s="15">
        <f>'Détail par équipe'!AY72</f>
        <v>0</v>
      </c>
      <c r="L4" s="15">
        <f>'Détail par équipe'!BE72</f>
        <v>0</v>
      </c>
      <c r="M4" s="16">
        <f>D4+E4+F4+G4+H4+I4+J4+K4+L4</f>
        <v>38</v>
      </c>
      <c r="N4" s="17">
        <f t="shared" si="0"/>
        <v>45.6</v>
      </c>
    </row>
    <row r="5" spans="1:14" ht="23.1" customHeight="1" x14ac:dyDescent="0.2">
      <c r="A5" s="11">
        <v>4</v>
      </c>
      <c r="B5" s="12">
        <v>6</v>
      </c>
      <c r="C5" s="13" t="str">
        <f>'Détail par équipe'!B89</f>
        <v>Les Daltons 2</v>
      </c>
      <c r="D5" s="14">
        <f>'Détail par équipe'!I106</f>
        <v>7</v>
      </c>
      <c r="E5" s="15">
        <f>'Détail par équipe'!O106</f>
        <v>2</v>
      </c>
      <c r="F5" s="15">
        <f>'Détail par équipe'!U106</f>
        <v>4</v>
      </c>
      <c r="G5" s="15">
        <f>'Détail par équipe'!AA106</f>
        <v>9.5</v>
      </c>
      <c r="H5" s="15">
        <f>'Détail par équipe'!AG106</f>
        <v>0</v>
      </c>
      <c r="I5" s="15">
        <f>'Détail par équipe'!AM106</f>
        <v>0</v>
      </c>
      <c r="J5" s="15">
        <f>'Détail par équipe'!AS106</f>
        <v>4</v>
      </c>
      <c r="K5" s="15">
        <f>'Détail par équipe'!AY106</f>
        <v>10</v>
      </c>
      <c r="L5" s="15">
        <f>'Détail par équipe'!BE106</f>
        <v>0</v>
      </c>
      <c r="M5" s="16">
        <f>D5+E5+F5+G5+H5+I5+J5+K5+L5</f>
        <v>36.5</v>
      </c>
      <c r="N5" s="17">
        <f t="shared" si="0"/>
        <v>43.8</v>
      </c>
    </row>
    <row r="6" spans="1:14" ht="23.1" customHeight="1" x14ac:dyDescent="0.2">
      <c r="A6" s="11">
        <v>5</v>
      </c>
      <c r="B6" s="12">
        <v>8</v>
      </c>
      <c r="C6" s="13" t="str">
        <f>'Détail par équipe'!B123</f>
        <v>Daltons 1</v>
      </c>
      <c r="D6" s="14">
        <f>'Détail par équipe'!I134</f>
        <v>0</v>
      </c>
      <c r="E6" s="15">
        <f>'Détail par équipe'!O134</f>
        <v>6</v>
      </c>
      <c r="F6" s="15">
        <f>'Détail par équipe'!U134</f>
        <v>10</v>
      </c>
      <c r="G6" s="15">
        <f>'Détail par équipe'!AA134</f>
        <v>7</v>
      </c>
      <c r="H6" s="15">
        <f>'Détail par équipe'!AG134</f>
        <v>5</v>
      </c>
      <c r="I6" s="15">
        <f>'Détail par équipe'!AM134</f>
        <v>0</v>
      </c>
      <c r="J6" s="15">
        <f>'Détail par équipe'!AS134</f>
        <v>6</v>
      </c>
      <c r="K6" s="15">
        <f>'Détail par équipe'!AY134</f>
        <v>0</v>
      </c>
      <c r="L6" s="15">
        <f>'Détail par équipe'!BE134</f>
        <v>0</v>
      </c>
      <c r="M6" s="16">
        <f>D6+E6+F6+G6+H6+I6+J6+K6+L6</f>
        <v>34</v>
      </c>
      <c r="N6" s="17">
        <f t="shared" si="0"/>
        <v>40.799999999999997</v>
      </c>
    </row>
    <row r="7" spans="1:14" ht="23.1" customHeight="1" x14ac:dyDescent="0.2">
      <c r="A7" s="11">
        <v>6</v>
      </c>
      <c r="B7" s="12">
        <v>10</v>
      </c>
      <c r="C7" s="13" t="str">
        <f>'Détail par équipe'!B107</f>
        <v>BP +</v>
      </c>
      <c r="D7" s="14">
        <f>'Détail par équipe'!I122</f>
        <v>3</v>
      </c>
      <c r="E7" s="15">
        <f>'Détail par équipe'!O122</f>
        <v>10</v>
      </c>
      <c r="F7" s="15">
        <f>'Détail par équipe'!U122</f>
        <v>0</v>
      </c>
      <c r="G7" s="15">
        <f>'Détail par équipe'!AA122</f>
        <v>2</v>
      </c>
      <c r="H7" s="15">
        <f>'Détail par équipe'!AG122</f>
        <v>0</v>
      </c>
      <c r="I7" s="15">
        <f>'Détail par équipe'!AM122</f>
        <v>0</v>
      </c>
      <c r="J7" s="15">
        <f>'Détail par équipe'!AS122</f>
        <v>6</v>
      </c>
      <c r="K7" s="15">
        <f>'Détail par équipe'!AY122</f>
        <v>10</v>
      </c>
      <c r="L7" s="15">
        <f>'Détail par équipe'!BE122</f>
        <v>0</v>
      </c>
      <c r="M7" s="16">
        <f>D7+E7+F7+G7+H7+I7+J7+K7+L7</f>
        <v>31</v>
      </c>
      <c r="N7" s="17">
        <f t="shared" si="0"/>
        <v>37.199999999999996</v>
      </c>
    </row>
    <row r="8" spans="1:14" ht="23.1" customHeight="1" x14ac:dyDescent="0.2">
      <c r="A8" s="11">
        <v>7</v>
      </c>
      <c r="B8" s="12">
        <v>1</v>
      </c>
      <c r="C8" s="13" t="str">
        <f>'Détail par équipe'!B2</f>
        <v>Challenger 1</v>
      </c>
      <c r="D8" s="14">
        <f>'Détail par équipe'!I18</f>
        <v>9</v>
      </c>
      <c r="E8" s="15">
        <f>'Détail par équipe'!O18</f>
        <v>5</v>
      </c>
      <c r="F8" s="15">
        <f>'Détail par équipe'!U18</f>
        <v>9.5</v>
      </c>
      <c r="G8" s="15">
        <f>'Détail par équipe'!AA18</f>
        <v>3</v>
      </c>
      <c r="H8" s="15">
        <f>'Détail par équipe'!AG18</f>
        <v>2</v>
      </c>
      <c r="I8" s="15">
        <f>'Détail par équipe'!AM18</f>
        <v>0</v>
      </c>
      <c r="J8" s="15">
        <f>'Détail par équipe'!AS18</f>
        <v>2</v>
      </c>
      <c r="K8" s="15">
        <f>'Détail par équipe'!AY18</f>
        <v>0</v>
      </c>
      <c r="L8" s="15">
        <f>'Détail par équipe'!BE18</f>
        <v>0</v>
      </c>
      <c r="M8" s="16">
        <f>D8+E8+F8+G8+H8+I8+J8+K8+L8</f>
        <v>30.5</v>
      </c>
      <c r="N8" s="17">
        <f t="shared" si="0"/>
        <v>36.6</v>
      </c>
    </row>
    <row r="9" spans="1:14" ht="23.1" customHeight="1" x14ac:dyDescent="0.2">
      <c r="A9" s="11">
        <v>8</v>
      </c>
      <c r="B9" s="12">
        <v>7</v>
      </c>
      <c r="C9" s="13" t="str">
        <f>'Détail par équipe'!B73</f>
        <v>Les Catsyclo</v>
      </c>
      <c r="D9" s="14">
        <f>'Détail par équipe'!I88</f>
        <v>0</v>
      </c>
      <c r="E9" s="15">
        <f>'Détail par équipe'!O88</f>
        <v>5</v>
      </c>
      <c r="F9" s="15">
        <f>'Détail par équipe'!U88</f>
        <v>6</v>
      </c>
      <c r="G9" s="15">
        <f>'Détail par équipe'!AA88</f>
        <v>8</v>
      </c>
      <c r="H9" s="15">
        <f>'Détail par équipe'!AG88</f>
        <v>1</v>
      </c>
      <c r="I9" s="15">
        <f>'Détail par équipe'!AM88</f>
        <v>0</v>
      </c>
      <c r="J9" s="15">
        <f>'Détail par équipe'!AS88</f>
        <v>6</v>
      </c>
      <c r="K9" s="15">
        <f>'Détail par équipe'!AY88</f>
        <v>0</v>
      </c>
      <c r="L9" s="15">
        <f>'Détail par équipe'!BE88</f>
        <v>0</v>
      </c>
      <c r="M9" s="16">
        <f>D9+E9+F9+G9+H9+I9+J9+K9+L9</f>
        <v>26</v>
      </c>
      <c r="N9" s="17">
        <f t="shared" si="0"/>
        <v>31.2</v>
      </c>
    </row>
    <row r="10" spans="1:14" ht="19.5" customHeight="1" x14ac:dyDescent="0.2">
      <c r="A10" s="11">
        <v>9</v>
      </c>
      <c r="B10" s="12">
        <v>11</v>
      </c>
      <c r="C10" s="13" t="str">
        <f>'Détail par équipe'!B19</f>
        <v>Challenger 3</v>
      </c>
      <c r="D10" s="14">
        <f>'Détail par équipe'!I32</f>
        <v>1</v>
      </c>
      <c r="E10" s="15">
        <f>'Détail par équipe'!O32</f>
        <v>4</v>
      </c>
      <c r="F10" s="15">
        <f>'Détail par équipe'!U32</f>
        <v>4</v>
      </c>
      <c r="G10" s="15">
        <f>'Détail par équipe'!AA32</f>
        <v>3</v>
      </c>
      <c r="H10" s="15">
        <f>'Détail par équipe'!AG32</f>
        <v>9</v>
      </c>
      <c r="I10" s="15">
        <f>'Détail par équipe'!AM32</f>
        <v>0</v>
      </c>
      <c r="J10" s="15">
        <f>'Détail par équipe'!AS32</f>
        <v>4</v>
      </c>
      <c r="K10" s="15">
        <f>'Détail par équipe'!AY32</f>
        <v>0</v>
      </c>
      <c r="L10" s="15">
        <f>'Détail par équipe'!BE32</f>
        <v>0</v>
      </c>
      <c r="M10" s="16">
        <f>D10+E10+F10+G10+H10+I10+J10+K10+L10</f>
        <v>25</v>
      </c>
      <c r="N10" s="17">
        <f t="shared" si="0"/>
        <v>30</v>
      </c>
    </row>
    <row r="11" spans="1:14" ht="23.1" customHeight="1" x14ac:dyDescent="0.2">
      <c r="A11" s="11">
        <v>10</v>
      </c>
      <c r="B11" s="12">
        <v>5</v>
      </c>
      <c r="C11" s="13" t="str">
        <f>'Détail par équipe'!B46</f>
        <v>Challenger 2</v>
      </c>
      <c r="D11" s="14">
        <f>'Détail par équipe'!I59</f>
        <v>0</v>
      </c>
      <c r="E11" s="15">
        <f>'Détail par équipe'!O59</f>
        <v>0</v>
      </c>
      <c r="F11" s="15">
        <f>'Détail par équipe'!U59</f>
        <v>6</v>
      </c>
      <c r="G11" s="15">
        <f>'Détail par équipe'!AA59</f>
        <v>0.5</v>
      </c>
      <c r="H11" s="15">
        <f>'Détail par équipe'!AG59</f>
        <v>8</v>
      </c>
      <c r="I11" s="15">
        <f>'Détail par équipe'!AM59</f>
        <v>0</v>
      </c>
      <c r="J11" s="15">
        <f>'Détail par équipe'!AS59</f>
        <v>4</v>
      </c>
      <c r="K11" s="15">
        <f>'Détail par équipe'!AY59</f>
        <v>0</v>
      </c>
      <c r="L11" s="15">
        <f>'Détail par équipe'!BE59</f>
        <v>0</v>
      </c>
      <c r="M11" s="16">
        <f>D11+E11+F11+G11+H11+I11+J11+K11+L11</f>
        <v>18.5</v>
      </c>
      <c r="N11" s="17">
        <f t="shared" si="0"/>
        <v>22.2</v>
      </c>
    </row>
    <row r="12" spans="1:14" ht="15" hidden="1" customHeight="1" x14ac:dyDescent="0.2">
      <c r="A12" s="11">
        <v>11</v>
      </c>
      <c r="B12" s="18"/>
      <c r="C12" s="13" t="s">
        <v>9</v>
      </c>
      <c r="D12" s="14">
        <f>'Détail par équipe'!I150</f>
        <v>10</v>
      </c>
      <c r="E12" s="15">
        <f>'Détail par équipe'!O150</f>
        <v>7</v>
      </c>
      <c r="F12" s="15">
        <f>'Détail par équipe'!U150</f>
        <v>0.5</v>
      </c>
      <c r="G12" s="15">
        <f>'Détail par équipe'!AA150</f>
        <v>7</v>
      </c>
      <c r="H12" s="15">
        <f>'Détail par équipe'!AG150</f>
        <v>0</v>
      </c>
      <c r="I12" s="15">
        <f>'Détail par équipe'!AM150</f>
        <v>0</v>
      </c>
      <c r="J12" s="15">
        <f>'Détail par équipe'!AS150</f>
        <v>7</v>
      </c>
      <c r="K12" s="15">
        <f>'Détail par équipe'!AY150</f>
        <v>10</v>
      </c>
      <c r="L12" s="15">
        <f>'Détail par équipe'!BE150</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59">
        <f>SUM(D2:D11)</f>
        <v>50</v>
      </c>
      <c r="E14" s="159">
        <f>SUM(E2:E11)</f>
        <v>50</v>
      </c>
      <c r="F14" s="17">
        <f t="shared" ref="F14:L14" si="1">SUM(F2:F11)</f>
        <v>50</v>
      </c>
      <c r="G14" s="17">
        <f t="shared" si="1"/>
        <v>50</v>
      </c>
      <c r="H14" s="17">
        <f t="shared" si="1"/>
        <v>40</v>
      </c>
      <c r="I14" s="17">
        <f t="shared" si="1"/>
        <v>0</v>
      </c>
      <c r="J14" s="17">
        <f t="shared" si="1"/>
        <v>50</v>
      </c>
      <c r="K14" s="17">
        <f t="shared" si="1"/>
        <v>30</v>
      </c>
      <c r="L14" s="17">
        <f t="shared" si="1"/>
        <v>0</v>
      </c>
      <c r="M14" s="17">
        <f>D14+E14+F14+G14+H14+I14+J14+K14+L14</f>
        <v>320</v>
      </c>
      <c r="N14" s="21"/>
    </row>
    <row r="15" spans="1:14" ht="15" customHeight="1" x14ac:dyDescent="0.2">
      <c r="A15" s="21"/>
      <c r="B15" s="22"/>
      <c r="C15" s="21"/>
      <c r="D15" s="21"/>
      <c r="E15" s="21"/>
      <c r="F15" s="21"/>
      <c r="G15" s="21"/>
      <c r="H15" s="21"/>
      <c r="I15" s="21"/>
      <c r="J15" s="21"/>
      <c r="K15" s="21"/>
      <c r="L15" s="21"/>
      <c r="M15" s="23">
        <f>M14*1.2</f>
        <v>384</v>
      </c>
      <c r="N15" s="17">
        <f>SUM(N2:N11)</f>
        <v>384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60</v>
      </c>
      <c r="E18" s="21">
        <v>60</v>
      </c>
      <c r="F18" s="21"/>
      <c r="G18" s="21"/>
      <c r="H18" s="21"/>
      <c r="I18" s="21"/>
      <c r="J18" s="21"/>
      <c r="K18" s="21"/>
      <c r="L18" s="21"/>
      <c r="M18" s="17">
        <f>SUM(D18:L18)</f>
        <v>120</v>
      </c>
      <c r="N18" s="21"/>
    </row>
    <row r="19" spans="1:14" ht="15" customHeight="1" x14ac:dyDescent="0.2">
      <c r="A19" s="21"/>
      <c r="B19" s="22"/>
      <c r="C19" s="158" t="s">
        <v>78</v>
      </c>
      <c r="D19" s="17"/>
      <c r="E19" s="21"/>
      <c r="F19" s="21"/>
      <c r="G19" s="21"/>
      <c r="H19" s="21"/>
      <c r="I19" s="21"/>
      <c r="J19" s="21"/>
      <c r="K19" s="21"/>
      <c r="L19" s="21"/>
      <c r="M19" s="17">
        <f>SUM(D19:L19)</f>
        <v>0</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384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4"/>
  <sheetViews>
    <sheetView showGridLines="0" zoomScale="75" zoomScaleNormal="75" workbookViewId="0">
      <pane xSplit="3585" ySplit="450" topLeftCell="V19" activePane="bottomRight"/>
      <selection sqref="A1:C1048576"/>
      <selection pane="topRight" activeCell="AT1" sqref="AT1:AY1"/>
      <selection pane="bottomLeft" activeCell="C37" sqref="C37"/>
      <selection pane="bottomRight" activeCell="AB35" sqref="AB35"/>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12</v>
      </c>
      <c r="B1" s="27"/>
      <c r="C1" s="28"/>
      <c r="D1" s="177">
        <v>45013</v>
      </c>
      <c r="E1" s="178"/>
      <c r="F1" s="178"/>
      <c r="G1" s="178"/>
      <c r="H1" s="178"/>
      <c r="I1" s="179"/>
      <c r="J1" s="177">
        <v>45020</v>
      </c>
      <c r="K1" s="178"/>
      <c r="L1" s="178"/>
      <c r="M1" s="178"/>
      <c r="N1" s="178"/>
      <c r="O1" s="179"/>
      <c r="P1" s="177">
        <v>45027</v>
      </c>
      <c r="Q1" s="178"/>
      <c r="R1" s="178"/>
      <c r="S1" s="178"/>
      <c r="T1" s="178"/>
      <c r="U1" s="179"/>
      <c r="V1" s="177">
        <v>45055</v>
      </c>
      <c r="W1" s="178"/>
      <c r="X1" s="178"/>
      <c r="Y1" s="178"/>
      <c r="Z1" s="178"/>
      <c r="AA1" s="179"/>
      <c r="AB1" s="177">
        <v>45062</v>
      </c>
      <c r="AC1" s="178"/>
      <c r="AD1" s="178"/>
      <c r="AE1" s="178"/>
      <c r="AF1" s="178"/>
      <c r="AG1" s="179"/>
      <c r="AH1" s="177">
        <v>45069</v>
      </c>
      <c r="AI1" s="178"/>
      <c r="AJ1" s="178"/>
      <c r="AK1" s="178"/>
      <c r="AL1" s="178"/>
      <c r="AM1" s="179"/>
      <c r="AN1" s="177">
        <v>45034</v>
      </c>
      <c r="AO1" s="178"/>
      <c r="AP1" s="178"/>
      <c r="AQ1" s="178"/>
      <c r="AR1" s="178"/>
      <c r="AS1" s="179"/>
      <c r="AT1" s="177">
        <v>45076</v>
      </c>
      <c r="AU1" s="178"/>
      <c r="AV1" s="178"/>
      <c r="AW1" s="178"/>
      <c r="AX1" s="178"/>
      <c r="AY1" s="179"/>
      <c r="AZ1" s="177">
        <v>45083</v>
      </c>
      <c r="BA1" s="178"/>
      <c r="BB1" s="178"/>
      <c r="BC1" s="178"/>
      <c r="BD1" s="178"/>
      <c r="BE1" s="179"/>
      <c r="BF1" s="29" t="s">
        <v>13</v>
      </c>
      <c r="BG1" s="30" t="s">
        <v>14</v>
      </c>
      <c r="BH1" s="30" t="s">
        <v>15</v>
      </c>
      <c r="BI1" s="30" t="s">
        <v>16</v>
      </c>
      <c r="BJ1" s="30" t="s">
        <v>17</v>
      </c>
      <c r="BK1" s="30" t="s">
        <v>18</v>
      </c>
      <c r="BL1" s="30" t="s">
        <v>19</v>
      </c>
      <c r="BM1" s="30" t="s">
        <v>20</v>
      </c>
      <c r="BN1" s="30" t="s">
        <v>21</v>
      </c>
      <c r="BO1" s="30" t="s">
        <v>22</v>
      </c>
      <c r="BP1" s="30" t="s">
        <v>23</v>
      </c>
      <c r="BQ1" s="30" t="s">
        <v>24</v>
      </c>
    </row>
    <row r="2" spans="1:69" ht="27" customHeight="1" x14ac:dyDescent="0.25">
      <c r="A2" s="31">
        <v>1</v>
      </c>
      <c r="B2" s="180" t="s">
        <v>25</v>
      </c>
      <c r="C2" s="181"/>
      <c r="D2" s="32" t="s">
        <v>26</v>
      </c>
      <c r="E2" s="33" t="s">
        <v>27</v>
      </c>
      <c r="F2" s="33" t="s">
        <v>28</v>
      </c>
      <c r="G2" s="33" t="s">
        <v>29</v>
      </c>
      <c r="H2" s="33" t="s">
        <v>30</v>
      </c>
      <c r="I2" s="34" t="s">
        <v>23</v>
      </c>
      <c r="J2" s="32" t="s">
        <v>26</v>
      </c>
      <c r="K2" s="33" t="s">
        <v>27</v>
      </c>
      <c r="L2" s="33" t="s">
        <v>28</v>
      </c>
      <c r="M2" s="33" t="s">
        <v>29</v>
      </c>
      <c r="N2" s="33" t="s">
        <v>30</v>
      </c>
      <c r="O2" s="34" t="s">
        <v>23</v>
      </c>
      <c r="P2" s="32" t="s">
        <v>26</v>
      </c>
      <c r="Q2" s="33" t="s">
        <v>27</v>
      </c>
      <c r="R2" s="33" t="s">
        <v>28</v>
      </c>
      <c r="S2" s="33" t="s">
        <v>29</v>
      </c>
      <c r="T2" s="33" t="s">
        <v>30</v>
      </c>
      <c r="U2" s="34" t="s">
        <v>23</v>
      </c>
      <c r="V2" s="32" t="s">
        <v>26</v>
      </c>
      <c r="W2" s="33" t="s">
        <v>27</v>
      </c>
      <c r="X2" s="33" t="s">
        <v>28</v>
      </c>
      <c r="Y2" s="33" t="s">
        <v>29</v>
      </c>
      <c r="Z2" s="33" t="s">
        <v>30</v>
      </c>
      <c r="AA2" s="34" t="s">
        <v>23</v>
      </c>
      <c r="AB2" s="32" t="s">
        <v>26</v>
      </c>
      <c r="AC2" s="33" t="s">
        <v>27</v>
      </c>
      <c r="AD2" s="33" t="s">
        <v>28</v>
      </c>
      <c r="AE2" s="33" t="s">
        <v>29</v>
      </c>
      <c r="AF2" s="33" t="s">
        <v>30</v>
      </c>
      <c r="AG2" s="34" t="s">
        <v>23</v>
      </c>
      <c r="AH2" s="32" t="s">
        <v>26</v>
      </c>
      <c r="AI2" s="33" t="s">
        <v>27</v>
      </c>
      <c r="AJ2" s="33" t="s">
        <v>28</v>
      </c>
      <c r="AK2" s="33" t="s">
        <v>29</v>
      </c>
      <c r="AL2" s="33" t="s">
        <v>30</v>
      </c>
      <c r="AM2" s="34" t="s">
        <v>23</v>
      </c>
      <c r="AN2" s="32" t="s">
        <v>26</v>
      </c>
      <c r="AO2" s="33" t="s">
        <v>27</v>
      </c>
      <c r="AP2" s="33" t="s">
        <v>28</v>
      </c>
      <c r="AQ2" s="33" t="s">
        <v>29</v>
      </c>
      <c r="AR2" s="33" t="s">
        <v>30</v>
      </c>
      <c r="AS2" s="34" t="s">
        <v>23</v>
      </c>
      <c r="AT2" s="32" t="s">
        <v>26</v>
      </c>
      <c r="AU2" s="33" t="s">
        <v>27</v>
      </c>
      <c r="AV2" s="33" t="s">
        <v>28</v>
      </c>
      <c r="AW2" s="33" t="s">
        <v>29</v>
      </c>
      <c r="AX2" s="33" t="s">
        <v>30</v>
      </c>
      <c r="AY2" s="34" t="s">
        <v>23</v>
      </c>
      <c r="AZ2" s="32" t="s">
        <v>26</v>
      </c>
      <c r="BA2" s="33" t="s">
        <v>27</v>
      </c>
      <c r="BB2" s="33" t="s">
        <v>28</v>
      </c>
      <c r="BC2" s="33" t="s">
        <v>29</v>
      </c>
      <c r="BD2" s="33" t="s">
        <v>30</v>
      </c>
      <c r="BE2" s="34" t="s">
        <v>23</v>
      </c>
      <c r="BF2" s="35"/>
      <c r="BG2" s="36"/>
      <c r="BH2" s="36"/>
      <c r="BI2" s="36"/>
      <c r="BJ2" s="36"/>
      <c r="BK2" s="36"/>
      <c r="BL2" s="36"/>
      <c r="BM2" s="36"/>
      <c r="BN2" s="36"/>
      <c r="BO2" s="36"/>
      <c r="BP2" s="36"/>
      <c r="BQ2" s="36"/>
    </row>
    <row r="3" spans="1:69" ht="15.75" customHeight="1" x14ac:dyDescent="0.25">
      <c r="A3" s="37"/>
      <c r="B3" s="38" t="s">
        <v>31</v>
      </c>
      <c r="C3" s="39" t="s">
        <v>32</v>
      </c>
      <c r="D3" s="40">
        <v>41</v>
      </c>
      <c r="E3" s="41">
        <v>176</v>
      </c>
      <c r="F3" s="41">
        <v>189</v>
      </c>
      <c r="G3" s="41">
        <v>189</v>
      </c>
      <c r="H3" s="41">
        <v>164</v>
      </c>
      <c r="I3" s="42">
        <f t="shared" ref="I3:I13" si="0">SUM(E3:H3)</f>
        <v>718</v>
      </c>
      <c r="J3" s="43"/>
      <c r="K3" s="44"/>
      <c r="L3" s="44"/>
      <c r="M3" s="44"/>
      <c r="N3" s="44"/>
      <c r="O3" s="42">
        <f t="shared" ref="O3:O13" si="1">SUM(K3:N3)</f>
        <v>0</v>
      </c>
      <c r="P3" s="43">
        <v>40</v>
      </c>
      <c r="Q3" s="44">
        <v>192</v>
      </c>
      <c r="R3" s="44">
        <v>174</v>
      </c>
      <c r="S3" s="44">
        <v>158</v>
      </c>
      <c r="T3" s="44">
        <v>201</v>
      </c>
      <c r="U3" s="42">
        <f t="shared" ref="U3:U13" si="2">SUM(Q3:T3)</f>
        <v>725</v>
      </c>
      <c r="V3" s="43">
        <v>39</v>
      </c>
      <c r="W3" s="44">
        <v>167</v>
      </c>
      <c r="X3" s="44">
        <v>166</v>
      </c>
      <c r="Y3" s="44">
        <v>154</v>
      </c>
      <c r="Z3" s="44">
        <v>163</v>
      </c>
      <c r="AA3" s="42">
        <f t="shared" ref="AA3:AA13" si="3">SUM(W3:Z3)</f>
        <v>650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0</v>
      </c>
      <c r="BH3" s="17">
        <f t="shared" ref="BH3:BH15" si="11">SUM((IF(Q3&gt;0,1,0)+(IF(R3&gt;0,1,0)+(IF(S3&gt;0,1,0)+(IF(T3&gt;0,1,0))))))</f>
        <v>4</v>
      </c>
      <c r="BI3" s="17">
        <f t="shared" ref="BI3:BI15" si="12">SUM((IF(W3&gt;0,1,0)+(IF(X3&gt;0,1,0)+(IF(Y3&gt;0,1,0)+(IF(Z3&gt;0,1,0))))))</f>
        <v>4</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12</v>
      </c>
      <c r="BP3" s="17">
        <f t="shared" ref="BP3:BP18" si="19">I3+O3+U3+AA3+AG3+AM3+AS3+AY3+BE3</f>
        <v>2093</v>
      </c>
      <c r="BQ3" s="17">
        <f t="shared" ref="BQ3:BQ15" si="20">BP3/BO3</f>
        <v>174.41666666666666</v>
      </c>
    </row>
    <row r="4" spans="1:69" ht="15.75" customHeight="1" x14ac:dyDescent="0.25">
      <c r="A4" s="37"/>
      <c r="B4" s="38" t="s">
        <v>33</v>
      </c>
      <c r="C4" s="39" t="s">
        <v>34</v>
      </c>
      <c r="D4" s="40">
        <v>30</v>
      </c>
      <c r="E4" s="41">
        <v>151</v>
      </c>
      <c r="F4" s="41">
        <v>204</v>
      </c>
      <c r="G4" s="41">
        <v>212</v>
      </c>
      <c r="H4" s="41">
        <v>143</v>
      </c>
      <c r="I4" s="42">
        <f t="shared" si="0"/>
        <v>710</v>
      </c>
      <c r="J4" s="43">
        <v>30</v>
      </c>
      <c r="K4" s="44">
        <v>167</v>
      </c>
      <c r="L4" s="44">
        <v>169</v>
      </c>
      <c r="M4" s="44">
        <v>153</v>
      </c>
      <c r="N4" s="44">
        <v>146</v>
      </c>
      <c r="O4" s="42">
        <f t="shared" si="1"/>
        <v>635</v>
      </c>
      <c r="P4" s="43">
        <v>30</v>
      </c>
      <c r="Q4" s="44">
        <v>156</v>
      </c>
      <c r="R4" s="44">
        <v>153</v>
      </c>
      <c r="S4" s="44">
        <v>192</v>
      </c>
      <c r="T4" s="44">
        <v>202</v>
      </c>
      <c r="U4" s="42">
        <f t="shared" si="2"/>
        <v>703</v>
      </c>
      <c r="V4" s="43"/>
      <c r="W4" s="44"/>
      <c r="X4" s="44"/>
      <c r="Y4" s="44"/>
      <c r="Z4" s="44"/>
      <c r="AA4" s="42">
        <f t="shared" si="3"/>
        <v>0</v>
      </c>
      <c r="AB4" s="43"/>
      <c r="AC4" s="44"/>
      <c r="AD4" s="44"/>
      <c r="AE4" s="44"/>
      <c r="AF4" s="44"/>
      <c r="AG4" s="42">
        <f t="shared" si="4"/>
        <v>0</v>
      </c>
      <c r="AH4" s="43"/>
      <c r="AI4" s="44"/>
      <c r="AJ4" s="44"/>
      <c r="AK4" s="44"/>
      <c r="AL4" s="44"/>
      <c r="AM4" s="42">
        <f t="shared" si="5"/>
        <v>0</v>
      </c>
      <c r="AN4" s="43">
        <v>30</v>
      </c>
      <c r="AO4" s="44">
        <v>172</v>
      </c>
      <c r="AP4" s="44">
        <v>158</v>
      </c>
      <c r="AQ4" s="44">
        <v>164</v>
      </c>
      <c r="AR4" s="44">
        <v>162</v>
      </c>
      <c r="AS4" s="42">
        <f t="shared" si="6"/>
        <v>656</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0</v>
      </c>
      <c r="BJ4" s="17">
        <f t="shared" si="13"/>
        <v>0</v>
      </c>
      <c r="BK4" s="17">
        <f t="shared" si="14"/>
        <v>0</v>
      </c>
      <c r="BL4" s="17">
        <f t="shared" si="15"/>
        <v>4</v>
      </c>
      <c r="BM4" s="17">
        <f t="shared" si="16"/>
        <v>0</v>
      </c>
      <c r="BN4" s="17">
        <f t="shared" si="17"/>
        <v>0</v>
      </c>
      <c r="BO4" s="17">
        <f t="shared" si="18"/>
        <v>16</v>
      </c>
      <c r="BP4" s="17">
        <f t="shared" si="19"/>
        <v>2704</v>
      </c>
      <c r="BQ4" s="17">
        <f t="shared" si="20"/>
        <v>169</v>
      </c>
    </row>
    <row r="5" spans="1:69" ht="15.75" customHeight="1" x14ac:dyDescent="0.25">
      <c r="A5" s="37"/>
      <c r="B5" s="46" t="s">
        <v>42</v>
      </c>
      <c r="C5" s="39" t="s">
        <v>43</v>
      </c>
      <c r="D5" s="43"/>
      <c r="E5" s="44"/>
      <c r="F5" s="44"/>
      <c r="G5" s="44"/>
      <c r="H5" s="44"/>
      <c r="I5" s="42">
        <f t="shared" si="0"/>
        <v>0</v>
      </c>
      <c r="J5" s="43"/>
      <c r="K5" s="44"/>
      <c r="L5" s="44"/>
      <c r="M5" s="44"/>
      <c r="N5" s="44"/>
      <c r="O5" s="42">
        <f t="shared" si="1"/>
        <v>0</v>
      </c>
      <c r="P5" s="43"/>
      <c r="Q5" s="44"/>
      <c r="R5" s="44"/>
      <c r="S5" s="44"/>
      <c r="T5" s="44"/>
      <c r="U5" s="42">
        <f t="shared" si="2"/>
        <v>0</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1" t="e">
        <f t="shared" si="20"/>
        <v>#DIV/0!</v>
      </c>
    </row>
    <row r="6" spans="1:69" ht="15.75" customHeight="1" x14ac:dyDescent="0.25">
      <c r="A6" s="37"/>
      <c r="B6" s="46" t="s">
        <v>95</v>
      </c>
      <c r="C6" s="39" t="s">
        <v>96</v>
      </c>
      <c r="D6" s="43"/>
      <c r="E6" s="44"/>
      <c r="F6" s="44"/>
      <c r="G6" s="44"/>
      <c r="H6" s="44"/>
      <c r="I6" s="42">
        <f t="shared" si="0"/>
        <v>0</v>
      </c>
      <c r="J6" s="43"/>
      <c r="K6" s="44"/>
      <c r="L6" s="44"/>
      <c r="M6" s="44"/>
      <c r="N6" s="44"/>
      <c r="O6" s="42">
        <f t="shared" si="1"/>
        <v>0</v>
      </c>
      <c r="P6" s="43"/>
      <c r="Q6" s="44"/>
      <c r="R6" s="44"/>
      <c r="S6" s="44"/>
      <c r="T6" s="44"/>
      <c r="U6" s="42">
        <f t="shared" si="2"/>
        <v>0</v>
      </c>
      <c r="V6" s="43">
        <v>53</v>
      </c>
      <c r="W6" s="44">
        <v>120</v>
      </c>
      <c r="X6" s="44">
        <v>151</v>
      </c>
      <c r="Y6" s="44">
        <v>96</v>
      </c>
      <c r="Z6" s="44">
        <v>136</v>
      </c>
      <c r="AA6" s="42">
        <f t="shared" si="3"/>
        <v>503</v>
      </c>
      <c r="AB6" s="43">
        <v>48</v>
      </c>
      <c r="AC6" s="44">
        <v>133</v>
      </c>
      <c r="AD6" s="44">
        <v>145</v>
      </c>
      <c r="AE6" s="44">
        <v>167</v>
      </c>
      <c r="AF6" s="44">
        <v>118</v>
      </c>
      <c r="AG6" s="42">
        <f t="shared" si="4"/>
        <v>563</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4</v>
      </c>
      <c r="BK6" s="17">
        <f t="shared" si="14"/>
        <v>0</v>
      </c>
      <c r="BL6" s="17">
        <f t="shared" si="15"/>
        <v>0</v>
      </c>
      <c r="BM6" s="17">
        <f t="shared" si="16"/>
        <v>0</v>
      </c>
      <c r="BN6" s="17">
        <f t="shared" si="17"/>
        <v>0</v>
      </c>
      <c r="BO6" s="17">
        <f t="shared" si="18"/>
        <v>8</v>
      </c>
      <c r="BP6" s="17">
        <f t="shared" si="19"/>
        <v>1066</v>
      </c>
      <c r="BQ6" s="21">
        <f t="shared" si="20"/>
        <v>133.25</v>
      </c>
    </row>
    <row r="7" spans="1:69" ht="15.75" customHeight="1" x14ac:dyDescent="0.25">
      <c r="A7" s="37"/>
      <c r="B7" s="155" t="s">
        <v>103</v>
      </c>
      <c r="C7" s="157" t="s">
        <v>46</v>
      </c>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155" t="s">
        <v>52</v>
      </c>
      <c r="C8" s="157" t="s">
        <v>46</v>
      </c>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v>51</v>
      </c>
      <c r="AO8" s="44">
        <v>108</v>
      </c>
      <c r="AP8" s="44">
        <v>171</v>
      </c>
      <c r="AQ8" s="44">
        <v>168</v>
      </c>
      <c r="AR8" s="44">
        <v>172</v>
      </c>
      <c r="AS8" s="42">
        <f t="shared" si="6"/>
        <v>619</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4</v>
      </c>
      <c r="BM8" s="17">
        <f t="shared" si="16"/>
        <v>0</v>
      </c>
      <c r="BN8" s="17">
        <f t="shared" si="17"/>
        <v>0</v>
      </c>
      <c r="BO8" s="17">
        <f t="shared" si="18"/>
        <v>4</v>
      </c>
      <c r="BP8" s="17">
        <f t="shared" si="19"/>
        <v>619</v>
      </c>
      <c r="BQ8" s="21">
        <f t="shared" si="20"/>
        <v>154.75</v>
      </c>
    </row>
    <row r="9" spans="1:69" ht="15.75" customHeight="1" x14ac:dyDescent="0.25">
      <c r="A9" s="37"/>
      <c r="B9" s="46" t="s">
        <v>90</v>
      </c>
      <c r="C9" s="47" t="s">
        <v>91</v>
      </c>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t="s">
        <v>83</v>
      </c>
      <c r="C10" s="47" t="s">
        <v>84</v>
      </c>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v>49</v>
      </c>
      <c r="AC10" s="44">
        <v>133</v>
      </c>
      <c r="AD10" s="44">
        <v>156</v>
      </c>
      <c r="AE10" s="44">
        <v>121</v>
      </c>
      <c r="AF10" s="44">
        <v>128</v>
      </c>
      <c r="AG10" s="42">
        <f t="shared" si="4"/>
        <v>538</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4</v>
      </c>
      <c r="BK10" s="17">
        <f t="shared" si="14"/>
        <v>0</v>
      </c>
      <c r="BL10" s="17">
        <f t="shared" si="15"/>
        <v>0</v>
      </c>
      <c r="BM10" s="17">
        <f t="shared" si="16"/>
        <v>0</v>
      </c>
      <c r="BN10" s="17">
        <f t="shared" si="17"/>
        <v>0</v>
      </c>
      <c r="BO10" s="17">
        <f t="shared" si="18"/>
        <v>4</v>
      </c>
      <c r="BP10" s="17">
        <f t="shared" si="19"/>
        <v>538</v>
      </c>
      <c r="BQ10" s="21">
        <f t="shared" si="20"/>
        <v>134.5</v>
      </c>
    </row>
    <row r="11" spans="1:69" ht="15.75" customHeight="1" x14ac:dyDescent="0.25">
      <c r="A11" s="37"/>
      <c r="B11" s="46" t="s">
        <v>88</v>
      </c>
      <c r="C11" s="47" t="s">
        <v>89</v>
      </c>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t="s">
        <v>50</v>
      </c>
      <c r="C12" s="47" t="s">
        <v>51</v>
      </c>
      <c r="D12" s="43"/>
      <c r="E12" s="44"/>
      <c r="F12" s="44"/>
      <c r="G12" s="44"/>
      <c r="H12" s="44"/>
      <c r="I12" s="42">
        <f t="shared" si="0"/>
        <v>0</v>
      </c>
      <c r="J12" s="43">
        <v>39</v>
      </c>
      <c r="K12" s="44">
        <v>158</v>
      </c>
      <c r="L12" s="44">
        <v>156</v>
      </c>
      <c r="M12" s="44">
        <v>163</v>
      </c>
      <c r="N12" s="44">
        <v>182</v>
      </c>
      <c r="O12" s="42">
        <f t="shared" si="1"/>
        <v>659</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4</v>
      </c>
      <c r="BH12" s="17">
        <f t="shared" si="11"/>
        <v>0</v>
      </c>
      <c r="BI12" s="17">
        <f t="shared" si="12"/>
        <v>0</v>
      </c>
      <c r="BJ12" s="17">
        <f t="shared" si="13"/>
        <v>0</v>
      </c>
      <c r="BK12" s="17">
        <f t="shared" si="14"/>
        <v>0</v>
      </c>
      <c r="BL12" s="17">
        <f t="shared" si="15"/>
        <v>0</v>
      </c>
      <c r="BM12" s="17">
        <f t="shared" si="16"/>
        <v>0</v>
      </c>
      <c r="BN12" s="17">
        <f t="shared" si="17"/>
        <v>0</v>
      </c>
      <c r="BO12" s="17">
        <f t="shared" si="18"/>
        <v>4</v>
      </c>
      <c r="BP12" s="17">
        <f t="shared" si="19"/>
        <v>659</v>
      </c>
      <c r="BQ12" s="21">
        <f t="shared" si="20"/>
        <v>164.75</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35</v>
      </c>
      <c r="C14" s="47"/>
      <c r="D14" s="43"/>
      <c r="E14" s="41">
        <f>SUM(E3:E13)</f>
        <v>327</v>
      </c>
      <c r="F14" s="41">
        <f>SUM(F3:F13)</f>
        <v>393</v>
      </c>
      <c r="G14" s="41">
        <f>SUM(G3:G13)</f>
        <v>401</v>
      </c>
      <c r="H14" s="41">
        <f>SUM(H3:H13)</f>
        <v>307</v>
      </c>
      <c r="I14" s="42">
        <f>SUM(I3:I13)</f>
        <v>1428</v>
      </c>
      <c r="J14" s="43"/>
      <c r="K14" s="41">
        <f>SUM(K3:K13)</f>
        <v>325</v>
      </c>
      <c r="L14" s="41">
        <f>SUM(L3:L13)</f>
        <v>325</v>
      </c>
      <c r="M14" s="41">
        <f>SUM(M3:M13)</f>
        <v>316</v>
      </c>
      <c r="N14" s="41">
        <f>SUM(N3:N13)</f>
        <v>328</v>
      </c>
      <c r="O14" s="42">
        <f>SUM(O3:O13)</f>
        <v>1294</v>
      </c>
      <c r="P14" s="43"/>
      <c r="Q14" s="41">
        <f>SUM(Q3:Q13)</f>
        <v>348</v>
      </c>
      <c r="R14" s="41">
        <f>SUM(R3:R13)</f>
        <v>327</v>
      </c>
      <c r="S14" s="41">
        <f>SUM(S3:S13)</f>
        <v>350</v>
      </c>
      <c r="T14" s="41">
        <f>SUM(T3:T13)</f>
        <v>403</v>
      </c>
      <c r="U14" s="42">
        <f>SUM(U3:U13)</f>
        <v>1428</v>
      </c>
      <c r="V14" s="43"/>
      <c r="W14" s="41">
        <f>SUM(W3:W13)</f>
        <v>287</v>
      </c>
      <c r="X14" s="41">
        <f>SUM(X3:X13)</f>
        <v>317</v>
      </c>
      <c r="Y14" s="41">
        <f>SUM(Y3:Y13)</f>
        <v>250</v>
      </c>
      <c r="Z14" s="41">
        <f>SUM(Z3:Z13)</f>
        <v>299</v>
      </c>
      <c r="AA14" s="42">
        <f>SUM(AA3:AA13)</f>
        <v>1153</v>
      </c>
      <c r="AB14" s="43"/>
      <c r="AC14" s="41">
        <f>SUM(AC3:AC13)</f>
        <v>266</v>
      </c>
      <c r="AD14" s="41">
        <f>SUM(AD3:AD13)</f>
        <v>301</v>
      </c>
      <c r="AE14" s="41">
        <f>SUM(AE3:AE13)</f>
        <v>288</v>
      </c>
      <c r="AF14" s="41">
        <f>SUM(AF3:AF13)</f>
        <v>246</v>
      </c>
      <c r="AG14" s="42">
        <f>SUM(AG3:AG13)</f>
        <v>1101</v>
      </c>
      <c r="AH14" s="43"/>
      <c r="AI14" s="41">
        <f>SUM(AI3:AI13)</f>
        <v>0</v>
      </c>
      <c r="AJ14" s="41">
        <f>SUM(AJ3:AJ13)</f>
        <v>0</v>
      </c>
      <c r="AK14" s="41">
        <f>SUM(AK3:AK13)</f>
        <v>0</v>
      </c>
      <c r="AL14" s="41">
        <f>SUM(AL3:AL13)</f>
        <v>0</v>
      </c>
      <c r="AM14" s="42">
        <f>SUM(AM3:AM13)</f>
        <v>0</v>
      </c>
      <c r="AN14" s="43"/>
      <c r="AO14" s="41">
        <f>SUM(AO3:AO13)</f>
        <v>280</v>
      </c>
      <c r="AP14" s="41">
        <f>SUM(AP3:AP13)</f>
        <v>329</v>
      </c>
      <c r="AQ14" s="41">
        <f>SUM(AQ3:AQ13)</f>
        <v>332</v>
      </c>
      <c r="AR14" s="41">
        <f>SUM(AR3:AR13)</f>
        <v>334</v>
      </c>
      <c r="AS14" s="42">
        <f>SUM(AS3:AS13)</f>
        <v>1275</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0</v>
      </c>
      <c r="BL14" s="17">
        <f t="shared" si="15"/>
        <v>4</v>
      </c>
      <c r="BM14" s="17">
        <f t="shared" si="16"/>
        <v>0</v>
      </c>
      <c r="BN14" s="17">
        <f t="shared" si="17"/>
        <v>0</v>
      </c>
      <c r="BO14" s="17">
        <f t="shared" si="18"/>
        <v>24</v>
      </c>
      <c r="BP14" s="17">
        <f t="shared" si="19"/>
        <v>7679</v>
      </c>
      <c r="BQ14" s="17">
        <f t="shared" si="20"/>
        <v>319.95833333333331</v>
      </c>
    </row>
    <row r="15" spans="1:69" ht="15.75" customHeight="1" x14ac:dyDescent="0.25">
      <c r="A15" s="37"/>
      <c r="B15" s="38" t="s">
        <v>36</v>
      </c>
      <c r="C15" s="47"/>
      <c r="D15" s="40">
        <f>SUM(D3:D13)</f>
        <v>71</v>
      </c>
      <c r="E15" s="41">
        <f>E14+$D$15</f>
        <v>398</v>
      </c>
      <c r="F15" s="41">
        <f>F14+$D$15</f>
        <v>464</v>
      </c>
      <c r="G15" s="41">
        <f>G14+$D$15</f>
        <v>472</v>
      </c>
      <c r="H15" s="41">
        <f>H14+$D$15</f>
        <v>378</v>
      </c>
      <c r="I15" s="42">
        <f>SUM(E15:H15)</f>
        <v>1712</v>
      </c>
      <c r="J15" s="40">
        <f>SUM(J3:J13)</f>
        <v>69</v>
      </c>
      <c r="K15" s="41">
        <f>K14+$J$15</f>
        <v>394</v>
      </c>
      <c r="L15" s="41">
        <f>L14+$J$15</f>
        <v>394</v>
      </c>
      <c r="M15" s="41">
        <f>M14+$J$15</f>
        <v>385</v>
      </c>
      <c r="N15" s="41">
        <f>N14+$J$15</f>
        <v>397</v>
      </c>
      <c r="O15" s="42">
        <f>SUM(K15:N15)</f>
        <v>1570</v>
      </c>
      <c r="P15" s="40">
        <f>SUM(P3:P13)</f>
        <v>70</v>
      </c>
      <c r="Q15" s="41">
        <f>Q14+$P$15</f>
        <v>418</v>
      </c>
      <c r="R15" s="41">
        <f>R14+$P$15</f>
        <v>397</v>
      </c>
      <c r="S15" s="41">
        <f>S14+$P$15</f>
        <v>420</v>
      </c>
      <c r="T15" s="41">
        <f>T14+$P$15</f>
        <v>473</v>
      </c>
      <c r="U15" s="42">
        <f>SUM(Q15:T15)</f>
        <v>1708</v>
      </c>
      <c r="V15" s="40">
        <f>SUM(V3:V13)</f>
        <v>92</v>
      </c>
      <c r="W15" s="41">
        <f>W14+$V$15</f>
        <v>379</v>
      </c>
      <c r="X15" s="41">
        <f>X14+$V$15</f>
        <v>409</v>
      </c>
      <c r="Y15" s="41">
        <f>Y14+$V$15</f>
        <v>342</v>
      </c>
      <c r="Z15" s="41">
        <f>Z14+$V$15</f>
        <v>391</v>
      </c>
      <c r="AA15" s="42">
        <f>SUM(W15:Z15)</f>
        <v>1521</v>
      </c>
      <c r="AB15" s="40">
        <f>SUM(AB3:AB13)</f>
        <v>97</v>
      </c>
      <c r="AC15" s="41">
        <f>AC14+$AB$15</f>
        <v>363</v>
      </c>
      <c r="AD15" s="41">
        <f>AD14+$AB$15</f>
        <v>398</v>
      </c>
      <c r="AE15" s="41">
        <f>AE14+$AB$15</f>
        <v>385</v>
      </c>
      <c r="AF15" s="41">
        <f>AF14+$AB$15</f>
        <v>343</v>
      </c>
      <c r="AG15" s="42">
        <f>SUM(AC15:AF15)</f>
        <v>1489</v>
      </c>
      <c r="AH15" s="40">
        <f>SUM(AH3:AH13)</f>
        <v>0</v>
      </c>
      <c r="AI15" s="41">
        <f>AI14+$AH$15</f>
        <v>0</v>
      </c>
      <c r="AJ15" s="41">
        <f>AJ14+$AH$15</f>
        <v>0</v>
      </c>
      <c r="AK15" s="41">
        <f>AK14+$AH$15</f>
        <v>0</v>
      </c>
      <c r="AL15" s="41">
        <f>AL14+$AH$15</f>
        <v>0</v>
      </c>
      <c r="AM15" s="42">
        <f>SUM(AI15:AL15)</f>
        <v>0</v>
      </c>
      <c r="AN15" s="40">
        <f>SUM(AN3:AN13)</f>
        <v>81</v>
      </c>
      <c r="AO15" s="41">
        <f>AO14+$AN$15</f>
        <v>361</v>
      </c>
      <c r="AP15" s="41">
        <f>AP14+$AN$15</f>
        <v>410</v>
      </c>
      <c r="AQ15" s="41">
        <f>AQ14+$AN$15</f>
        <v>413</v>
      </c>
      <c r="AR15" s="41">
        <f>AR14+$AN$15</f>
        <v>415</v>
      </c>
      <c r="AS15" s="42">
        <f>SUM(AO15:AR15)</f>
        <v>1599</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0</v>
      </c>
      <c r="BL15" s="17">
        <f t="shared" si="15"/>
        <v>4</v>
      </c>
      <c r="BM15" s="17">
        <f t="shared" si="16"/>
        <v>0</v>
      </c>
      <c r="BN15" s="17">
        <f t="shared" si="17"/>
        <v>0</v>
      </c>
      <c r="BO15" s="17">
        <f t="shared" si="18"/>
        <v>24</v>
      </c>
      <c r="BP15" s="17">
        <f t="shared" si="19"/>
        <v>9599</v>
      </c>
      <c r="BQ15" s="17">
        <f t="shared" si="20"/>
        <v>399.95833333333331</v>
      </c>
    </row>
    <row r="16" spans="1:69" ht="15.75" customHeight="1" x14ac:dyDescent="0.25">
      <c r="A16" s="37"/>
      <c r="B16" s="38" t="s">
        <v>37</v>
      </c>
      <c r="C16" s="47"/>
      <c r="D16" s="43"/>
      <c r="E16" s="41">
        <f>IF($D$15&gt;0,IF(E14=E28,0.5,IF(E14&gt;E28,1,0)),0)</f>
        <v>1</v>
      </c>
      <c r="F16" s="41">
        <f>IF($D$15&gt;0,IF(F14=F28,0.5,IF(F14&gt;F28,1,0)),0)</f>
        <v>1</v>
      </c>
      <c r="G16" s="41">
        <f>IF($D$15&gt;0,IF(G14=G28,0.5,IF(G14&gt;G28,1,0)),0)</f>
        <v>1</v>
      </c>
      <c r="H16" s="41">
        <f>IF($D$15&gt;0,IF(H14=H28,0.5,IF(H14&gt;H28,1,0)),0)</f>
        <v>1</v>
      </c>
      <c r="I16" s="42">
        <f>IF($D$15&gt;0,IF(I14=I28,0.5,IF(I14&gt;I28,1,0)),0)</f>
        <v>1</v>
      </c>
      <c r="J16" s="43"/>
      <c r="K16" s="41">
        <f>IF($J$15&gt;0,IF(K14=K84,0.5,IF(K14&gt;K84,1,0)),0)</f>
        <v>1</v>
      </c>
      <c r="L16" s="41">
        <f>IF($J$15&gt;0,IF(L14=L84,0.5,IF(L14&gt;L84,1,0)),0)</f>
        <v>1</v>
      </c>
      <c r="M16" s="41">
        <f>IF($J$15&gt;0,IF(M14=M84,0.5,IF(M14&gt;M84,1,0)),0)</f>
        <v>0</v>
      </c>
      <c r="N16" s="41">
        <f>IF($J$15&gt;0,IF(N14=N84,0.5,IF(N14&gt;N84,1,0)),0)</f>
        <v>0</v>
      </c>
      <c r="O16" s="42">
        <f>IF($J$15&gt;0,IF(O14=O84,0.5,IF(O14&gt;O84,1,0)),0)</f>
        <v>1</v>
      </c>
      <c r="P16" s="43"/>
      <c r="Q16" s="41">
        <f>IF($P$15&gt;0,IF(Q14=Q146,0.5,IF(Q14&gt;Q146,1,0)),0)</f>
        <v>1</v>
      </c>
      <c r="R16" s="41">
        <f>IF($P$15&gt;0,IF(R14=R146,0.5,IF(R14&gt;R146,1,0)),0)</f>
        <v>1</v>
      </c>
      <c r="S16" s="41">
        <f>IF($P$15&gt;0,IF(S14=S146,0.5,IF(S14&gt;S146,1,0)),0)</f>
        <v>1</v>
      </c>
      <c r="T16" s="41">
        <f>IF($P$15&gt;0,IF(T14=T146,0.5,IF(T14&gt;T146,1,0)),0)</f>
        <v>1</v>
      </c>
      <c r="U16" s="42">
        <f>IF($P$15&gt;0,IF(U14=U146,0.5,IF(U14&gt;U146,1,0)),0)</f>
        <v>1</v>
      </c>
      <c r="V16" s="43"/>
      <c r="W16" s="41">
        <f>IF($V$15&gt;0,IF(W14=W130,0.5,IF(W14&gt;W130,1,0)),0)</f>
        <v>1</v>
      </c>
      <c r="X16" s="41">
        <f>IF($V$15&gt;0,IF(X14=X130,0.5,IF(X14&gt;X130,1,0)),0)</f>
        <v>0</v>
      </c>
      <c r="Y16" s="41">
        <f>IF($V$15&gt;0,IF(Y14=Y130,0.5,IF(Y14&gt;Y130,1,0)),0)</f>
        <v>0</v>
      </c>
      <c r="Z16" s="41">
        <f>IF($V$15&gt;0,IF(Z14=Z130,0.5,IF(Z14&gt;Z130,1,0)),0)</f>
        <v>0</v>
      </c>
      <c r="AA16" s="42">
        <f>IF($V$15&gt;0,IF(AA14=AA130,0.5,IF(AA14&gt;AA130,1,0)),0)</f>
        <v>0</v>
      </c>
      <c r="AB16" s="43"/>
      <c r="AC16" s="41">
        <f>IF($AB$15&gt;0,IF(AC14=AC55,0.5,IF(AC14&gt;AC55,1,0)),0)</f>
        <v>0</v>
      </c>
      <c r="AD16" s="41">
        <f>IF($AB$15&gt;0,IF(AD14=AD55,0.5,IF(AD14&gt;AD55,1,0)),0)</f>
        <v>1</v>
      </c>
      <c r="AE16" s="41">
        <f>IF($AB$15&gt;0,IF(AE14=AE55,0.5,IF(AE14&gt;AE55,1,0)),0)</f>
        <v>0</v>
      </c>
      <c r="AF16" s="41">
        <f>IF($AB$15&gt;0,IF(AF14=AF55,0.5,IF(AF14&gt;AF55,1,0)),0)</f>
        <v>0</v>
      </c>
      <c r="AG16" s="42">
        <f>IF($AB$15&gt;0,IF(AG14=AG55,0.5,IF(AG14&gt;AG55,1,0)),0)</f>
        <v>0</v>
      </c>
      <c r="AH16" s="43"/>
      <c r="AI16" s="41">
        <f>IF($AH$15&gt;0,IF(AI14=AI41,0.5,IF(AI14&gt;AI41,1,0)),0)</f>
        <v>0</v>
      </c>
      <c r="AJ16" s="41">
        <f>IF($AH$15&gt;0,IF(AJ14=AJ41,0.5,IF(AJ14&gt;AJ41,1,0)),0)</f>
        <v>0</v>
      </c>
      <c r="AK16" s="41">
        <f>IF($AH$15&gt;0,IF(AK14=AK41,0.5,IF(AK14&gt;AK41,1,0)),0)</f>
        <v>0</v>
      </c>
      <c r="AL16" s="41">
        <f>IF($AH$15&gt;0,IF(AL14=AL41,0.5,IF(AL14&gt;AL41,1,0)),0)</f>
        <v>0</v>
      </c>
      <c r="AM16" s="42">
        <f>IF($AH$15&gt;0,IF(AM14=AM41,0.5,IF(AM14&gt;AM41,1,0)),0)</f>
        <v>0</v>
      </c>
      <c r="AN16" s="43"/>
      <c r="AO16" s="41">
        <f>IF($AN$15&gt;0,IF(AO14=AO68,0.5,IF(AO14&gt;AO68,1,0)),0)</f>
        <v>0</v>
      </c>
      <c r="AP16" s="41">
        <f>IF($AN$15&gt;0,IF(AP14=AP68,0.5,IF(AP14&gt;AP68,1,0)),0)</f>
        <v>0</v>
      </c>
      <c r="AQ16" s="41">
        <f>IF($AN$15&gt;0,IF(AQ14=AQ68,0.5,IF(AQ14&gt;AQ68,1,0)),0)</f>
        <v>1</v>
      </c>
      <c r="AR16" s="41">
        <f>IF($AN$15&gt;0,IF(AR14=AR68,0.5,IF(AR14&gt;AR68,1,0)),0)</f>
        <v>0</v>
      </c>
      <c r="AS16" s="42">
        <f>IF($AN$15&gt;0,IF(AS14=AS68,0.5,IF(AS14&gt;AS68,1,0)),0)</f>
        <v>0</v>
      </c>
      <c r="AT16" s="43"/>
      <c r="AU16" s="41">
        <f>IF($AT$15&gt;0,IF(AU14=AU118,0.5,IF(AU14&gt;AU118,1,0)),0)</f>
        <v>0</v>
      </c>
      <c r="AV16" s="41">
        <f>IF($AT$15&gt;0,IF(AV14=AV118,0.5,IF(AV14&gt;AV118,1,0)),0)</f>
        <v>0</v>
      </c>
      <c r="AW16" s="41">
        <f>IF($AT$15&gt;0,IF(AW14=AW118,0.5,IF(AW14&gt;AW118,1,0)),0)</f>
        <v>0</v>
      </c>
      <c r="AX16" s="41">
        <f>IF($AT$15&gt;0,IF(AX14=AX118,0.5,IF(AX14&gt;AX118,1,0)),0)</f>
        <v>0</v>
      </c>
      <c r="AY16" s="42">
        <f>IF($AT$15&gt;0,IF(AY14=AY118,0.5,IF(AY14&gt;AY118,1,0)),0)</f>
        <v>0</v>
      </c>
      <c r="AZ16" s="43"/>
      <c r="BA16" s="41">
        <f>IF($AZ$15&gt;0,IF(BA14=BA102,0.5,IF(BA14&gt;BA102,1,0)),0)</f>
        <v>0</v>
      </c>
      <c r="BB16" s="41">
        <f>IF($AZ$15&gt;0,IF(BB14=BB102,0.5,IF(BB14&gt;BB102,1,0)),0)</f>
        <v>0</v>
      </c>
      <c r="BC16" s="41">
        <f>IF($AZ$15&gt;0,IF(BC14=BC102,0.5,IF(BC14&gt;BC102,1,0)),0)</f>
        <v>0</v>
      </c>
      <c r="BD16" s="41">
        <f>IF($AZ$15&gt;0,IF(BD14=BD102,0.5,IF(BD14&gt;BD102,1,0)),0)</f>
        <v>0</v>
      </c>
      <c r="BE16" s="42">
        <f>IF($AZ$15&gt;0,IF(BE14=BE102,0.5,IF(BE14&gt;BE102,1,0)),0)</f>
        <v>0</v>
      </c>
      <c r="BF16" s="48"/>
      <c r="BG16" s="21"/>
      <c r="BH16" s="21"/>
      <c r="BI16" s="21"/>
      <c r="BJ16" s="21"/>
      <c r="BK16" s="21"/>
      <c r="BL16" s="21"/>
      <c r="BM16" s="21"/>
      <c r="BN16" s="21"/>
      <c r="BO16" s="21"/>
      <c r="BP16" s="17">
        <f t="shared" si="19"/>
        <v>3</v>
      </c>
      <c r="BQ16" s="21"/>
    </row>
    <row r="17" spans="1:69" ht="15.75" customHeight="1" x14ac:dyDescent="0.25">
      <c r="A17" s="37"/>
      <c r="B17" s="38" t="s">
        <v>38</v>
      </c>
      <c r="C17" s="47"/>
      <c r="D17" s="43"/>
      <c r="E17" s="41">
        <f>IF($D$15&gt;0,IF(E15=E29,0.5,IF(E15&gt;E29,1,0)),0)</f>
        <v>0</v>
      </c>
      <c r="F17" s="41">
        <f>IF($D$15&gt;0,IF(F15=F29,0.5,IF(F15&gt;F29,1,0)),0)</f>
        <v>1</v>
      </c>
      <c r="G17" s="41">
        <f>IF($D$15&gt;0,IF(G15=G29,0.5,IF(G15&gt;G29,1,0)),0)</f>
        <v>1</v>
      </c>
      <c r="H17" s="41">
        <f>IF($D$15&gt;0,IF(H15=H29,0.5,IF(H15&gt;H29,1,0)),0)</f>
        <v>1</v>
      </c>
      <c r="I17" s="42">
        <f>IF($D$15&gt;0,IF(I15=I29,0.5,IF(I15&gt;I29,1,0)),0)</f>
        <v>1</v>
      </c>
      <c r="J17" s="43"/>
      <c r="K17" s="41">
        <f>IF($J$15&gt;0,IF(K15=K85,0.5,IF(K15&gt;K85,1,0)),0)</f>
        <v>1</v>
      </c>
      <c r="L17" s="41">
        <f>IF($J$15&gt;0,IF(L15=L85,0.5,IF(L15&gt;L85,1,0)),0)</f>
        <v>1</v>
      </c>
      <c r="M17" s="41">
        <f>IF($J$15&gt;0,IF(M15=M85,0.5,IF(M15&gt;M85,1,0)),0)</f>
        <v>0</v>
      </c>
      <c r="N17" s="41">
        <f>IF($J$15&gt;0,IF(N15=N85,0.5,IF(N15&gt;N85,1,0)),0)</f>
        <v>0</v>
      </c>
      <c r="O17" s="42">
        <f>IF($J$15&gt;0,IF(O15=O85,0.5,IF(O15&gt;O85,1,0)),0)</f>
        <v>0</v>
      </c>
      <c r="P17" s="43"/>
      <c r="Q17" s="41">
        <f>IF($P$15&gt;0,IF(Q15=Q147,0.5,IF(Q15&gt;Q147,1,0)),0)</f>
        <v>1</v>
      </c>
      <c r="R17" s="41">
        <f>IF($P$15&gt;0,IF(R15=R147,0.5,IF(R15&gt;R147,1,0)),0)</f>
        <v>1</v>
      </c>
      <c r="S17" s="41">
        <f>IF($P$15&gt;0,IF(S15=S147,0.5,IF(S15&gt;S147,1,0)),0)</f>
        <v>0.5</v>
      </c>
      <c r="T17" s="41">
        <f>IF($P$15&gt;0,IF(T15=T147,0.5,IF(T15&gt;T147,1,0)),0)</f>
        <v>1</v>
      </c>
      <c r="U17" s="42">
        <f>IF($P$15&gt;0,IF(U15=U147,0.5,IF(U15&gt;U147,1,0)),0)</f>
        <v>1</v>
      </c>
      <c r="V17" s="43"/>
      <c r="W17" s="41">
        <f>IF($V$15&gt;0,IF(W15=W131,0.5,IF(W15&gt;W131,1,0)),0)</f>
        <v>1</v>
      </c>
      <c r="X17" s="41">
        <f>IF($V$15&gt;0,IF(X15=X131,0.5,IF(X15&gt;X131,1,0)),0)</f>
        <v>0</v>
      </c>
      <c r="Y17" s="41">
        <f>IF($V$15&gt;0,IF(Y15=Y131,0.5,IF(Y15&gt;Y131,1,0)),0)</f>
        <v>0</v>
      </c>
      <c r="Z17" s="41">
        <f>IF($V$15&gt;0,IF(Z15=Z131,0.5,IF(Z15&gt;Z131,1,0)),0)</f>
        <v>1</v>
      </c>
      <c r="AA17" s="42">
        <f>IF($V$15&gt;0,IF(AA15=AA131,0.5,IF(AA15&gt;AA131,1,0)),0)</f>
        <v>0</v>
      </c>
      <c r="AB17" s="43"/>
      <c r="AC17" s="41">
        <f>IF($AB$15&gt;0,IF(AC15=AC56,0.5,IF(AC15&gt;AC56,1,0)),0)</f>
        <v>0</v>
      </c>
      <c r="AD17" s="41">
        <f>IF($AB$15&gt;0,IF(AD15=AD56,0.5,IF(AD15&gt;AD56,1,0)),0)</f>
        <v>1</v>
      </c>
      <c r="AE17" s="41">
        <f>IF($AB$15&gt;0,IF(AE15=AE56,0.5,IF(AE15&gt;AE56,1,0)),0)</f>
        <v>0</v>
      </c>
      <c r="AF17" s="41">
        <f>IF($AB$15&gt;0,IF(AF15=AF56,0.5,IF(AF15&gt;AF56,1,0)),0)</f>
        <v>0</v>
      </c>
      <c r="AG17" s="42">
        <f>IF($AB$15&gt;0,IF(AG15=AG56,0.5,IF(AG15&gt;AG56,1,0)),0)</f>
        <v>0</v>
      </c>
      <c r="AH17" s="43"/>
      <c r="AI17" s="41">
        <f>IF($AH$15&gt;0,IF(AI15=AI42,0.5,IF(AI15&gt;AI42,1,0)),0)</f>
        <v>0</v>
      </c>
      <c r="AJ17" s="41">
        <f>IF($AH$15&gt;0,IF(AJ15=AJ42,0.5,IF(AJ15&gt;AJ42,1,0)),0)</f>
        <v>0</v>
      </c>
      <c r="AK17" s="41">
        <f>IF($AH$15&gt;0,IF(AK15=AK42,0.5,IF(AK15&gt;AK42,1,0)),0)</f>
        <v>0</v>
      </c>
      <c r="AL17" s="41">
        <f>IF($AH$15&gt;0,IF(AL15=AL42,0.5,IF(AL15&gt;AL42,1,0)),0)</f>
        <v>0</v>
      </c>
      <c r="AM17" s="42">
        <f>IF($AH$15&gt;0,IF(AM15=AM42,0.5,IF(AM15&gt;AM42,1,0)),0)</f>
        <v>0</v>
      </c>
      <c r="AN17" s="43"/>
      <c r="AO17" s="41">
        <f>IF($AN$15&gt;0,IF(AO15=AO69,0.5,IF(AO15&gt;AO69,1,0)),0)</f>
        <v>0</v>
      </c>
      <c r="AP17" s="41">
        <f>IF($AN$15&gt;0,IF(AP15=AP69,0.5,IF(AP15&gt;AP69,1,0)),0)</f>
        <v>0</v>
      </c>
      <c r="AQ17" s="41">
        <f>IF($AN$15&gt;0,IF(AQ15=AQ69,0.5,IF(AQ15&gt;AQ69,1,0)),0)</f>
        <v>1</v>
      </c>
      <c r="AR17" s="41">
        <f>IF($AN$15&gt;0,IF(AR15=AR69,0.5,IF(AR15&gt;AR69,1,0)),0)</f>
        <v>0</v>
      </c>
      <c r="AS17" s="42">
        <f>IF($AN$15&gt;0,IF(AS15=AS69,0.5,IF(AS15&gt;AS69,1,0)),0)</f>
        <v>0</v>
      </c>
      <c r="AT17" s="43"/>
      <c r="AU17" s="41">
        <f>IF($AT$15&gt;0,IF(AU15=AU119,0.5,IF(AU15&gt;AU119,1,0)),0)</f>
        <v>0</v>
      </c>
      <c r="AV17" s="41">
        <f>IF($AT$15&gt;0,IF(AV15=AV119,0.5,IF(AV15&gt;AV119,1,0)),0)</f>
        <v>0</v>
      </c>
      <c r="AW17" s="41">
        <f>IF($AT$15&gt;0,IF(AW15=AW119,0.5,IF(AW15&gt;AW119,1,0)),0)</f>
        <v>0</v>
      </c>
      <c r="AX17" s="41">
        <f>IF($AT$15&gt;0,IF(AX15=AX119,0.5,IF(AX15&gt;AX119,1,0)),0)</f>
        <v>0</v>
      </c>
      <c r="AY17" s="42">
        <f>IF($AT$15&gt;0,IF(AY15=AY119,0.5,IF(AY15&gt;AY119,1,0)),0)</f>
        <v>0</v>
      </c>
      <c r="AZ17" s="43"/>
      <c r="BA17" s="41">
        <f>IF($AZ$15&gt;0,IF(BA15=BA103,0.5,IF(BA15&gt;BA103,1,0)),0)</f>
        <v>0</v>
      </c>
      <c r="BB17" s="41">
        <f>IF($AZ$15&gt;0,IF(BB15=BB103,0.5,IF(BB15&gt;BB103,1,0)),0)</f>
        <v>0</v>
      </c>
      <c r="BC17" s="41">
        <f>IF($AZ$15&gt;0,IF(BC15=BC103,0.5,IF(BC15&gt;BC103,1,0)),0)</f>
        <v>0</v>
      </c>
      <c r="BD17" s="41">
        <f>IF($AZ$15&gt;0,IF(BD15=BD103,0.5,IF(BD15&gt;BD103,1,0)),0)</f>
        <v>0</v>
      </c>
      <c r="BE17" s="42">
        <f>IF($AZ$15&gt;0,IF(BE15=BE103,0.5,IF(BE15&gt;BE103,1,0)),0)</f>
        <v>0</v>
      </c>
      <c r="BF17" s="48"/>
      <c r="BG17" s="21"/>
      <c r="BH17" s="21"/>
      <c r="BI17" s="21"/>
      <c r="BJ17" s="21"/>
      <c r="BK17" s="21"/>
      <c r="BL17" s="21"/>
      <c r="BM17" s="21"/>
      <c r="BN17" s="21"/>
      <c r="BO17" s="21"/>
      <c r="BP17" s="17">
        <f t="shared" si="19"/>
        <v>2</v>
      </c>
      <c r="BQ17" s="21"/>
    </row>
    <row r="18" spans="1:69" ht="14.25" customHeight="1" x14ac:dyDescent="0.25">
      <c r="A18" s="49"/>
      <c r="B18" s="50" t="s">
        <v>39</v>
      </c>
      <c r="C18" s="51"/>
      <c r="D18" s="52"/>
      <c r="E18" s="53"/>
      <c r="F18" s="53"/>
      <c r="G18" s="53"/>
      <c r="H18" s="53"/>
      <c r="I18" s="54">
        <f>SUM(E16+F16+G16+H16+I16+E17+F17+G17+H17+I17)</f>
        <v>9</v>
      </c>
      <c r="J18" s="52"/>
      <c r="K18" s="53"/>
      <c r="L18" s="53"/>
      <c r="M18" s="53"/>
      <c r="N18" s="53"/>
      <c r="O18" s="54">
        <f>SUM(K16+L16+M16+N16+O16+K17+L17+M17+N17+O17)</f>
        <v>5</v>
      </c>
      <c r="P18" s="52"/>
      <c r="Q18" s="53"/>
      <c r="R18" s="53"/>
      <c r="S18" s="53"/>
      <c r="T18" s="53"/>
      <c r="U18" s="54">
        <f>SUM(Q16+R16+S16+T16+U16+Q17+R17+S17+T17+U17)</f>
        <v>9.5</v>
      </c>
      <c r="V18" s="52"/>
      <c r="W18" s="53"/>
      <c r="X18" s="53"/>
      <c r="Y18" s="53"/>
      <c r="Z18" s="53"/>
      <c r="AA18" s="54">
        <f>SUM(W16+X16+Y16+Z16+AA16+W17+X17+Y17+Z17+AA17)</f>
        <v>3</v>
      </c>
      <c r="AB18" s="52"/>
      <c r="AC18" s="53"/>
      <c r="AD18" s="53"/>
      <c r="AE18" s="53"/>
      <c r="AF18" s="53"/>
      <c r="AG18" s="54">
        <f>SUM(AC16+AD16+AE16+AF16+AG16+AC17+AD17+AE17+AF17+AG17)</f>
        <v>2</v>
      </c>
      <c r="AH18" s="52"/>
      <c r="AI18" s="53"/>
      <c r="AJ18" s="53"/>
      <c r="AK18" s="53"/>
      <c r="AL18" s="53"/>
      <c r="AM18" s="54">
        <f>SUM(AI16+AJ16+AK16+AL16+AM16+AI17+AJ17+AK17+AL17+AM17)</f>
        <v>0</v>
      </c>
      <c r="AN18" s="52"/>
      <c r="AO18" s="53"/>
      <c r="AP18" s="53"/>
      <c r="AQ18" s="53"/>
      <c r="AR18" s="53"/>
      <c r="AS18" s="54">
        <f>SUM(AO16+AP16+AQ16+AR16+AS16+AO17+AP17+AQ17+AR17+AS17)</f>
        <v>2</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30.5</v>
      </c>
      <c r="BQ18" s="56"/>
    </row>
    <row r="19" spans="1:69" ht="27" customHeight="1" x14ac:dyDescent="0.25">
      <c r="A19" s="31">
        <v>2</v>
      </c>
      <c r="B19" s="180" t="s">
        <v>77</v>
      </c>
      <c r="C19" s="181"/>
      <c r="D19" s="32" t="s">
        <v>26</v>
      </c>
      <c r="E19" s="33" t="s">
        <v>27</v>
      </c>
      <c r="F19" s="33" t="s">
        <v>28</v>
      </c>
      <c r="G19" s="33" t="s">
        <v>29</v>
      </c>
      <c r="H19" s="33" t="s">
        <v>30</v>
      </c>
      <c r="I19" s="34" t="s">
        <v>23</v>
      </c>
      <c r="J19" s="32" t="s">
        <v>26</v>
      </c>
      <c r="K19" s="33" t="s">
        <v>27</v>
      </c>
      <c r="L19" s="33" t="s">
        <v>28</v>
      </c>
      <c r="M19" s="33" t="s">
        <v>29</v>
      </c>
      <c r="N19" s="33" t="s">
        <v>30</v>
      </c>
      <c r="O19" s="34" t="s">
        <v>23</v>
      </c>
      <c r="P19" s="32" t="s">
        <v>26</v>
      </c>
      <c r="Q19" s="33" t="s">
        <v>27</v>
      </c>
      <c r="R19" s="33" t="s">
        <v>28</v>
      </c>
      <c r="S19" s="33" t="s">
        <v>29</v>
      </c>
      <c r="T19" s="33" t="s">
        <v>30</v>
      </c>
      <c r="U19" s="34" t="s">
        <v>23</v>
      </c>
      <c r="V19" s="32" t="s">
        <v>26</v>
      </c>
      <c r="W19" s="33" t="s">
        <v>27</v>
      </c>
      <c r="X19" s="33" t="s">
        <v>28</v>
      </c>
      <c r="Y19" s="33" t="s">
        <v>29</v>
      </c>
      <c r="Z19" s="33" t="s">
        <v>30</v>
      </c>
      <c r="AA19" s="34" t="s">
        <v>23</v>
      </c>
      <c r="AB19" s="32" t="s">
        <v>26</v>
      </c>
      <c r="AC19" s="33" t="s">
        <v>27</v>
      </c>
      <c r="AD19" s="33" t="s">
        <v>28</v>
      </c>
      <c r="AE19" s="33" t="s">
        <v>29</v>
      </c>
      <c r="AF19" s="33" t="s">
        <v>30</v>
      </c>
      <c r="AG19" s="34" t="s">
        <v>23</v>
      </c>
      <c r="AH19" s="32" t="s">
        <v>26</v>
      </c>
      <c r="AI19" s="33" t="s">
        <v>27</v>
      </c>
      <c r="AJ19" s="33" t="s">
        <v>28</v>
      </c>
      <c r="AK19" s="33" t="s">
        <v>29</v>
      </c>
      <c r="AL19" s="33" t="s">
        <v>30</v>
      </c>
      <c r="AM19" s="34" t="s">
        <v>23</v>
      </c>
      <c r="AN19" s="32" t="s">
        <v>26</v>
      </c>
      <c r="AO19" s="33" t="s">
        <v>27</v>
      </c>
      <c r="AP19" s="33" t="s">
        <v>28</v>
      </c>
      <c r="AQ19" s="33" t="s">
        <v>29</v>
      </c>
      <c r="AR19" s="33" t="s">
        <v>30</v>
      </c>
      <c r="AS19" s="34" t="s">
        <v>23</v>
      </c>
      <c r="AT19" s="32" t="s">
        <v>26</v>
      </c>
      <c r="AU19" s="33" t="s">
        <v>27</v>
      </c>
      <c r="AV19" s="33" t="s">
        <v>28</v>
      </c>
      <c r="AW19" s="33" t="s">
        <v>29</v>
      </c>
      <c r="AX19" s="33" t="s">
        <v>30</v>
      </c>
      <c r="AY19" s="34" t="s">
        <v>23</v>
      </c>
      <c r="AZ19" s="32" t="s">
        <v>26</v>
      </c>
      <c r="BA19" s="33" t="s">
        <v>27</v>
      </c>
      <c r="BB19" s="33" t="s">
        <v>28</v>
      </c>
      <c r="BC19" s="33" t="s">
        <v>29</v>
      </c>
      <c r="BD19" s="33" t="s">
        <v>30</v>
      </c>
      <c r="BE19" s="34" t="s">
        <v>23</v>
      </c>
      <c r="BF19" s="35"/>
      <c r="BG19" s="36"/>
      <c r="BH19" s="36"/>
      <c r="BI19" s="36"/>
      <c r="BJ19" s="36"/>
      <c r="BK19" s="36"/>
      <c r="BL19" s="36"/>
      <c r="BM19" s="36"/>
      <c r="BN19" s="36"/>
      <c r="BO19" s="36"/>
      <c r="BP19" s="58"/>
      <c r="BQ19" s="36"/>
    </row>
    <row r="20" spans="1:69" ht="15.75" customHeight="1" x14ac:dyDescent="0.25">
      <c r="A20" s="37"/>
      <c r="B20" s="38" t="s">
        <v>40</v>
      </c>
      <c r="C20" s="39" t="s">
        <v>41</v>
      </c>
      <c r="D20" s="40"/>
      <c r="E20" s="41"/>
      <c r="F20" s="41"/>
      <c r="G20" s="41"/>
      <c r="H20" s="41"/>
      <c r="I20" s="42">
        <f t="shared" ref="I20:I27" si="21">SUM(E20:H20)</f>
        <v>0</v>
      </c>
      <c r="J20" s="43"/>
      <c r="K20" s="44"/>
      <c r="L20" s="44"/>
      <c r="M20" s="44"/>
      <c r="N20" s="44"/>
      <c r="O20" s="42">
        <f t="shared" ref="O20:O27" si="22">SUM(K20:N20)</f>
        <v>0</v>
      </c>
      <c r="P20" s="43"/>
      <c r="Q20" s="44"/>
      <c r="R20" s="44"/>
      <c r="S20" s="44"/>
      <c r="T20" s="44"/>
      <c r="U20" s="42">
        <f t="shared" ref="U20:U27" si="23">SUM(Q20:T20)</f>
        <v>0</v>
      </c>
      <c r="V20" s="43"/>
      <c r="W20" s="44"/>
      <c r="X20" s="44"/>
      <c r="Y20" s="44"/>
      <c r="Z20" s="44"/>
      <c r="AA20" s="42">
        <f t="shared" ref="AA20:AA27" si="24">SUM(W20:Z20)</f>
        <v>0</v>
      </c>
      <c r="AB20" s="43"/>
      <c r="AC20" s="44"/>
      <c r="AD20" s="44"/>
      <c r="AE20" s="44"/>
      <c r="AF20" s="44"/>
      <c r="AG20" s="42">
        <f t="shared" ref="AG20:AG27" si="25">SUM(AC20:AF20)</f>
        <v>0</v>
      </c>
      <c r="AH20" s="43"/>
      <c r="AI20" s="44"/>
      <c r="AJ20" s="44"/>
      <c r="AK20" s="44"/>
      <c r="AL20" s="44"/>
      <c r="AM20" s="42">
        <f t="shared" ref="AM20:AM27" si="26">SUM(AI20:AL20)</f>
        <v>0</v>
      </c>
      <c r="AN20" s="43"/>
      <c r="AO20" s="44"/>
      <c r="AP20" s="44"/>
      <c r="AQ20" s="44"/>
      <c r="AR20" s="44"/>
      <c r="AS20" s="42">
        <f t="shared" ref="AS20:AS27" si="27">SUM(AO20:AR20)</f>
        <v>0</v>
      </c>
      <c r="AT20" s="43"/>
      <c r="AU20" s="44"/>
      <c r="AV20" s="44"/>
      <c r="AW20" s="44"/>
      <c r="AX20" s="44"/>
      <c r="AY20" s="42">
        <f t="shared" ref="AY20:AY27" si="28">SUM(AU20:AX20)</f>
        <v>0</v>
      </c>
      <c r="AZ20" s="43"/>
      <c r="BA20" s="44"/>
      <c r="BB20" s="44"/>
      <c r="BC20" s="44"/>
      <c r="BD20" s="44"/>
      <c r="BE20" s="42">
        <f t="shared" ref="BE20:BE27" si="29">SUM(BA20:BD20)</f>
        <v>0</v>
      </c>
      <c r="BF20" s="45">
        <f t="shared" ref="BF20:BF29" si="30">SUM((IF(E20&gt;0,1,0)+(IF(F20&gt;0,1,0)+(IF(G20&gt;0,1,0)+(IF(H20&gt;0,1,0))))))</f>
        <v>0</v>
      </c>
      <c r="BG20" s="17">
        <f t="shared" ref="BG20:BG29" si="31">SUM((IF(K20&gt;0,1,0)+(IF(L20&gt;0,1,0)+(IF(M20&gt;0,1,0)+(IF(N20&gt;0,1,0))))))</f>
        <v>0</v>
      </c>
      <c r="BH20" s="17">
        <f t="shared" ref="BH20:BH29" si="32">SUM((IF(Q20&gt;0,1,0)+(IF(R20&gt;0,1,0)+(IF(S20&gt;0,1,0)+(IF(T20&gt;0,1,0))))))</f>
        <v>0</v>
      </c>
      <c r="BI20" s="17">
        <f t="shared" ref="BI20:BI29" si="33">SUM((IF(W20&gt;0,1,0)+(IF(X20&gt;0,1,0)+(IF(Y20&gt;0,1,0)+(IF(Z20&gt;0,1,0))))))</f>
        <v>0</v>
      </c>
      <c r="BJ20" s="17">
        <f t="shared" ref="BJ20:BJ29" si="34">SUM((IF(AC20&gt;0,1,0)+(IF(AD20&gt;0,1,0)+(IF(AE20&gt;0,1,0)+(IF(AF20&gt;0,1,0))))))</f>
        <v>0</v>
      </c>
      <c r="BK20" s="17">
        <f t="shared" ref="BK20:BK29" si="35">SUM((IF(AI20&gt;0,1,0)+(IF(AJ20&gt;0,1,0)+(IF(AK20&gt;0,1,0)+(IF(AL20&gt;0,1,0))))))</f>
        <v>0</v>
      </c>
      <c r="BL20" s="17">
        <f t="shared" ref="BL20:BL29" si="36">SUM((IF(AO20&gt;0,1,0)+(IF(AP20&gt;0,1,0)+(IF(AQ20&gt;0,1,0)+(IF(AR20&gt;0,1,0))))))</f>
        <v>0</v>
      </c>
      <c r="BM20" s="17">
        <f t="shared" ref="BM20:BM29" si="37">SUM((IF(AU20&gt;0,1,0)+(IF(AV20&gt;0,1,0)+(IF(AW20&gt;0,1,0)+(IF(AX20&gt;0,1,0))))))</f>
        <v>0</v>
      </c>
      <c r="BN20" s="17">
        <f t="shared" ref="BN20:BN29" si="38">SUM((IF(BA20&gt;0,1,0)+(IF(BB20&gt;0,1,0)+(IF(BC20&gt;0,1,0)+(IF(BD20&gt;0,1,0))))))</f>
        <v>0</v>
      </c>
      <c r="BO20" s="17">
        <f t="shared" ref="BO20:BO29" si="39">SUM(BF20:BN20)</f>
        <v>0</v>
      </c>
      <c r="BP20" s="17">
        <f t="shared" ref="BP20:BP32" si="40">I20+O20+U20+AA20+AG20+AM20+AS20+AY20+BE20</f>
        <v>0</v>
      </c>
      <c r="BQ20" s="17" t="e">
        <f t="shared" ref="BQ20:BQ29" si="41">BP20/BO20</f>
        <v>#DIV/0!</v>
      </c>
    </row>
    <row r="21" spans="1:69" ht="15.75" customHeight="1" x14ac:dyDescent="0.25">
      <c r="A21" s="37"/>
      <c r="B21" s="38" t="s">
        <v>42</v>
      </c>
      <c r="C21" s="39" t="s">
        <v>43</v>
      </c>
      <c r="D21" s="40"/>
      <c r="E21" s="41"/>
      <c r="F21" s="41"/>
      <c r="G21" s="41"/>
      <c r="H21" s="41"/>
      <c r="I21" s="42">
        <f t="shared" si="21"/>
        <v>0</v>
      </c>
      <c r="J21" s="43"/>
      <c r="K21" s="44"/>
      <c r="L21" s="44"/>
      <c r="M21" s="44"/>
      <c r="N21" s="44"/>
      <c r="O21" s="42">
        <f t="shared" si="22"/>
        <v>0</v>
      </c>
      <c r="P21" s="43"/>
      <c r="Q21" s="44"/>
      <c r="R21" s="44"/>
      <c r="S21" s="44"/>
      <c r="T21" s="44"/>
      <c r="U21" s="42">
        <f t="shared" si="23"/>
        <v>0</v>
      </c>
      <c r="V21" s="43"/>
      <c r="W21" s="44"/>
      <c r="X21" s="44"/>
      <c r="Y21" s="44"/>
      <c r="Z21" s="44"/>
      <c r="AA21" s="42">
        <f t="shared" si="24"/>
        <v>0</v>
      </c>
      <c r="AB21" s="43"/>
      <c r="AC21" s="44"/>
      <c r="AD21" s="44"/>
      <c r="AE21" s="44"/>
      <c r="AF21" s="44"/>
      <c r="AG21" s="42">
        <f t="shared" si="25"/>
        <v>0</v>
      </c>
      <c r="AH21" s="43"/>
      <c r="AI21" s="44"/>
      <c r="AJ21" s="44"/>
      <c r="AK21" s="44"/>
      <c r="AL21" s="44"/>
      <c r="AM21" s="42">
        <f t="shared" si="26"/>
        <v>0</v>
      </c>
      <c r="AN21" s="43"/>
      <c r="AO21" s="44"/>
      <c r="AP21" s="44"/>
      <c r="AQ21" s="44"/>
      <c r="AR21" s="44"/>
      <c r="AS21" s="42">
        <f t="shared" si="27"/>
        <v>0</v>
      </c>
      <c r="AT21" s="43"/>
      <c r="AU21" s="44"/>
      <c r="AV21" s="44"/>
      <c r="AW21" s="44"/>
      <c r="AX21" s="44"/>
      <c r="AY21" s="42">
        <f t="shared" si="28"/>
        <v>0</v>
      </c>
      <c r="AZ21" s="43"/>
      <c r="BA21" s="44"/>
      <c r="BB21" s="44"/>
      <c r="BC21" s="44"/>
      <c r="BD21" s="44"/>
      <c r="BE21" s="42">
        <f t="shared" si="29"/>
        <v>0</v>
      </c>
      <c r="BF21" s="45">
        <f t="shared" si="30"/>
        <v>0</v>
      </c>
      <c r="BG21" s="17">
        <f t="shared" si="31"/>
        <v>0</v>
      </c>
      <c r="BH21" s="17">
        <f t="shared" si="32"/>
        <v>0</v>
      </c>
      <c r="BI21" s="17">
        <f t="shared" si="33"/>
        <v>0</v>
      </c>
      <c r="BJ21" s="17">
        <f t="shared" si="34"/>
        <v>0</v>
      </c>
      <c r="BK21" s="17">
        <f t="shared" si="35"/>
        <v>0</v>
      </c>
      <c r="BL21" s="17">
        <f t="shared" si="36"/>
        <v>0</v>
      </c>
      <c r="BM21" s="17">
        <f t="shared" si="37"/>
        <v>0</v>
      </c>
      <c r="BN21" s="17">
        <f t="shared" si="38"/>
        <v>0</v>
      </c>
      <c r="BO21" s="17">
        <f t="shared" si="39"/>
        <v>0</v>
      </c>
      <c r="BP21" s="17">
        <f t="shared" si="40"/>
        <v>0</v>
      </c>
      <c r="BQ21" s="17" t="e">
        <f t="shared" si="41"/>
        <v>#DIV/0!</v>
      </c>
    </row>
    <row r="22" spans="1:69" ht="15.75" customHeight="1" x14ac:dyDescent="0.25">
      <c r="A22" s="37"/>
      <c r="B22" s="46" t="s">
        <v>81</v>
      </c>
      <c r="C22" s="39" t="s">
        <v>82</v>
      </c>
      <c r="D22" s="43">
        <v>39</v>
      </c>
      <c r="E22" s="44">
        <v>145</v>
      </c>
      <c r="F22" s="44">
        <v>178</v>
      </c>
      <c r="G22" s="44">
        <v>162</v>
      </c>
      <c r="H22" s="44">
        <v>139</v>
      </c>
      <c r="I22" s="42">
        <f t="shared" si="21"/>
        <v>624</v>
      </c>
      <c r="J22" s="43">
        <v>40</v>
      </c>
      <c r="K22" s="44">
        <v>150</v>
      </c>
      <c r="L22" s="44">
        <v>160</v>
      </c>
      <c r="M22" s="44">
        <v>143</v>
      </c>
      <c r="N22" s="44">
        <v>137</v>
      </c>
      <c r="O22" s="42">
        <f t="shared" si="22"/>
        <v>590</v>
      </c>
      <c r="P22" s="43">
        <v>40</v>
      </c>
      <c r="Q22" s="44">
        <v>174</v>
      </c>
      <c r="R22" s="44">
        <v>173</v>
      </c>
      <c r="S22" s="44">
        <v>137</v>
      </c>
      <c r="T22" s="44">
        <v>132</v>
      </c>
      <c r="U22" s="42">
        <f t="shared" si="23"/>
        <v>616</v>
      </c>
      <c r="V22" s="43">
        <v>41</v>
      </c>
      <c r="W22" s="44">
        <v>113</v>
      </c>
      <c r="X22" s="44">
        <v>138</v>
      </c>
      <c r="Y22" s="44">
        <v>188</v>
      </c>
      <c r="Z22" s="44">
        <v>145</v>
      </c>
      <c r="AA22" s="42">
        <f t="shared" si="24"/>
        <v>584</v>
      </c>
      <c r="AB22" s="43"/>
      <c r="AC22" s="44"/>
      <c r="AD22" s="44"/>
      <c r="AE22" s="44"/>
      <c r="AF22" s="44"/>
      <c r="AG22" s="42">
        <f t="shared" si="25"/>
        <v>0</v>
      </c>
      <c r="AH22" s="43"/>
      <c r="AI22" s="44"/>
      <c r="AJ22" s="44"/>
      <c r="AK22" s="44"/>
      <c r="AL22" s="44"/>
      <c r="AM22" s="42">
        <f t="shared" si="26"/>
        <v>0</v>
      </c>
      <c r="AN22" s="43">
        <v>41</v>
      </c>
      <c r="AO22" s="44">
        <v>179</v>
      </c>
      <c r="AP22" s="44">
        <v>146</v>
      </c>
      <c r="AQ22" s="44">
        <v>182</v>
      </c>
      <c r="AR22" s="44">
        <v>160</v>
      </c>
      <c r="AS22" s="42">
        <f t="shared" si="27"/>
        <v>667</v>
      </c>
      <c r="AT22" s="43"/>
      <c r="AU22" s="44"/>
      <c r="AV22" s="44"/>
      <c r="AW22" s="44"/>
      <c r="AX22" s="44"/>
      <c r="AY22" s="42">
        <f t="shared" si="28"/>
        <v>0</v>
      </c>
      <c r="AZ22" s="43"/>
      <c r="BA22" s="44"/>
      <c r="BB22" s="44"/>
      <c r="BC22" s="44"/>
      <c r="BD22" s="44"/>
      <c r="BE22" s="42">
        <f t="shared" si="29"/>
        <v>0</v>
      </c>
      <c r="BF22" s="45">
        <f t="shared" si="30"/>
        <v>4</v>
      </c>
      <c r="BG22" s="17">
        <f t="shared" si="31"/>
        <v>4</v>
      </c>
      <c r="BH22" s="17">
        <f t="shared" si="32"/>
        <v>4</v>
      </c>
      <c r="BI22" s="17">
        <f t="shared" si="33"/>
        <v>4</v>
      </c>
      <c r="BJ22" s="17">
        <f t="shared" si="34"/>
        <v>0</v>
      </c>
      <c r="BK22" s="17">
        <f t="shared" si="35"/>
        <v>0</v>
      </c>
      <c r="BL22" s="17">
        <f t="shared" si="36"/>
        <v>4</v>
      </c>
      <c r="BM22" s="17">
        <f t="shared" si="37"/>
        <v>0</v>
      </c>
      <c r="BN22" s="17">
        <f t="shared" si="38"/>
        <v>0</v>
      </c>
      <c r="BO22" s="17">
        <f t="shared" si="39"/>
        <v>20</v>
      </c>
      <c r="BP22" s="17">
        <f t="shared" si="40"/>
        <v>3081</v>
      </c>
      <c r="BQ22" s="21">
        <f t="shared" si="41"/>
        <v>154.05000000000001</v>
      </c>
    </row>
    <row r="23" spans="1:69" ht="15.75" customHeight="1" x14ac:dyDescent="0.25">
      <c r="A23" s="37"/>
      <c r="B23" s="46" t="s">
        <v>83</v>
      </c>
      <c r="C23" s="47" t="s">
        <v>84</v>
      </c>
      <c r="D23" s="43"/>
      <c r="E23" s="44"/>
      <c r="F23" s="44"/>
      <c r="G23" s="44"/>
      <c r="H23" s="44"/>
      <c r="I23" s="42">
        <f t="shared" si="21"/>
        <v>0</v>
      </c>
      <c r="J23" s="43"/>
      <c r="K23" s="44"/>
      <c r="L23" s="44"/>
      <c r="M23" s="44"/>
      <c r="N23" s="44"/>
      <c r="O23" s="42">
        <f t="shared" si="22"/>
        <v>0</v>
      </c>
      <c r="P23" s="43"/>
      <c r="Q23" s="44"/>
      <c r="R23" s="44"/>
      <c r="S23" s="44"/>
      <c r="T23" s="44"/>
      <c r="U23" s="42">
        <f t="shared" si="23"/>
        <v>0</v>
      </c>
      <c r="V23" s="43"/>
      <c r="W23" s="44"/>
      <c r="X23" s="44"/>
      <c r="Y23" s="44"/>
      <c r="Z23" s="44"/>
      <c r="AA23" s="42">
        <f t="shared" si="24"/>
        <v>0</v>
      </c>
      <c r="AB23" s="43"/>
      <c r="AC23" s="44"/>
      <c r="AD23" s="44"/>
      <c r="AE23" s="44"/>
      <c r="AF23" s="44"/>
      <c r="AG23" s="42">
        <f t="shared" si="25"/>
        <v>0</v>
      </c>
      <c r="AH23" s="43"/>
      <c r="AI23" s="44"/>
      <c r="AJ23" s="44"/>
      <c r="AK23" s="44"/>
      <c r="AL23" s="44"/>
      <c r="AM23" s="42">
        <f t="shared" si="26"/>
        <v>0</v>
      </c>
      <c r="AN23" s="43"/>
      <c r="AO23" s="44"/>
      <c r="AP23" s="44"/>
      <c r="AQ23" s="44"/>
      <c r="AR23" s="44"/>
      <c r="AS23" s="42">
        <f t="shared" si="27"/>
        <v>0</v>
      </c>
      <c r="AT23" s="43"/>
      <c r="AU23" s="44"/>
      <c r="AV23" s="44"/>
      <c r="AW23" s="44"/>
      <c r="AX23" s="44"/>
      <c r="AY23" s="42">
        <f t="shared" si="28"/>
        <v>0</v>
      </c>
      <c r="AZ23" s="43"/>
      <c r="BA23" s="44"/>
      <c r="BB23" s="44"/>
      <c r="BC23" s="44"/>
      <c r="BD23" s="44"/>
      <c r="BE23" s="42">
        <f t="shared" si="29"/>
        <v>0</v>
      </c>
      <c r="BF23" s="45">
        <f t="shared" si="30"/>
        <v>0</v>
      </c>
      <c r="BG23" s="17">
        <f t="shared" si="31"/>
        <v>0</v>
      </c>
      <c r="BH23" s="17">
        <f t="shared" si="32"/>
        <v>0</v>
      </c>
      <c r="BI23" s="17">
        <f t="shared" si="33"/>
        <v>0</v>
      </c>
      <c r="BJ23" s="17">
        <f t="shared" si="34"/>
        <v>0</v>
      </c>
      <c r="BK23" s="17">
        <f t="shared" si="35"/>
        <v>0</v>
      </c>
      <c r="BL23" s="17">
        <f t="shared" si="36"/>
        <v>0</v>
      </c>
      <c r="BM23" s="17">
        <f t="shared" si="37"/>
        <v>0</v>
      </c>
      <c r="BN23" s="17">
        <f t="shared" si="38"/>
        <v>0</v>
      </c>
      <c r="BO23" s="17">
        <f t="shared" si="39"/>
        <v>0</v>
      </c>
      <c r="BP23" s="17">
        <f t="shared" si="40"/>
        <v>0</v>
      </c>
      <c r="BQ23" s="21" t="e">
        <f t="shared" si="41"/>
        <v>#DIV/0!</v>
      </c>
    </row>
    <row r="24" spans="1:69" ht="15.75" customHeight="1" x14ac:dyDescent="0.25">
      <c r="A24" s="37"/>
      <c r="B24" s="46" t="s">
        <v>88</v>
      </c>
      <c r="C24" s="47" t="s">
        <v>89</v>
      </c>
      <c r="D24" s="43"/>
      <c r="E24" s="44"/>
      <c r="F24" s="44"/>
      <c r="G24" s="44"/>
      <c r="H24" s="44"/>
      <c r="I24" s="42"/>
      <c r="J24" s="43"/>
      <c r="K24" s="44"/>
      <c r="L24" s="44"/>
      <c r="M24" s="44"/>
      <c r="N24" s="44"/>
      <c r="O24" s="42"/>
      <c r="P24" s="43"/>
      <c r="Q24" s="44"/>
      <c r="R24" s="44"/>
      <c r="S24" s="44"/>
      <c r="T24" s="44"/>
      <c r="U24" s="42"/>
      <c r="V24" s="43"/>
      <c r="W24" s="44"/>
      <c r="X24" s="44"/>
      <c r="Y24" s="44"/>
      <c r="Z24" s="44"/>
      <c r="AA24" s="42"/>
      <c r="AB24" s="43">
        <v>31</v>
      </c>
      <c r="AC24" s="44">
        <v>202</v>
      </c>
      <c r="AD24" s="44">
        <v>150</v>
      </c>
      <c r="AE24" s="44">
        <v>166</v>
      </c>
      <c r="AF24" s="44">
        <v>224</v>
      </c>
      <c r="AG24" s="42">
        <f t="shared" si="25"/>
        <v>742</v>
      </c>
      <c r="AH24" s="43"/>
      <c r="AI24" s="44"/>
      <c r="AJ24" s="44"/>
      <c r="AK24" s="44"/>
      <c r="AL24" s="44"/>
      <c r="AM24" s="42">
        <f t="shared" si="26"/>
        <v>0</v>
      </c>
      <c r="AN24" s="43"/>
      <c r="AO24" s="44"/>
      <c r="AP24" s="44"/>
      <c r="AQ24" s="44"/>
      <c r="AR24" s="44"/>
      <c r="AS24" s="42">
        <f t="shared" si="27"/>
        <v>0</v>
      </c>
      <c r="AT24" s="43"/>
      <c r="AU24" s="44"/>
      <c r="AV24" s="44"/>
      <c r="AW24" s="44"/>
      <c r="AX24" s="44"/>
      <c r="AY24" s="42">
        <f t="shared" si="28"/>
        <v>0</v>
      </c>
      <c r="AZ24" s="43"/>
      <c r="BA24" s="44"/>
      <c r="BB24" s="44"/>
      <c r="BC24" s="44"/>
      <c r="BD24" s="44"/>
      <c r="BE24" s="42"/>
      <c r="BF24" s="45">
        <f t="shared" ref="BF24:BF25" si="42">SUM((IF(E24&gt;0,1,0)+(IF(F24&gt;0,1,0)+(IF(G24&gt;0,1,0)+(IF(H24&gt;0,1,0))))))</f>
        <v>0</v>
      </c>
      <c r="BG24" s="17">
        <f t="shared" ref="BG24:BG25" si="43">SUM((IF(K24&gt;0,1,0)+(IF(L24&gt;0,1,0)+(IF(M24&gt;0,1,0)+(IF(N24&gt;0,1,0))))))</f>
        <v>0</v>
      </c>
      <c r="BH24" s="17">
        <f t="shared" ref="BH24:BH25" si="44">SUM((IF(Q24&gt;0,1,0)+(IF(R24&gt;0,1,0)+(IF(S24&gt;0,1,0)+(IF(T24&gt;0,1,0))))))</f>
        <v>0</v>
      </c>
      <c r="BI24" s="17">
        <f t="shared" ref="BI24:BI25" si="45">SUM((IF(W24&gt;0,1,0)+(IF(X24&gt;0,1,0)+(IF(Y24&gt;0,1,0)+(IF(Z24&gt;0,1,0))))))</f>
        <v>0</v>
      </c>
      <c r="BJ24" s="17">
        <f t="shared" ref="BJ24:BJ25" si="46">SUM((IF(AC24&gt;0,1,0)+(IF(AD24&gt;0,1,0)+(IF(AE24&gt;0,1,0)+(IF(AF24&gt;0,1,0))))))</f>
        <v>4</v>
      </c>
      <c r="BK24" s="17">
        <f t="shared" ref="BK24:BK25" si="47">SUM((IF(AI24&gt;0,1,0)+(IF(AJ24&gt;0,1,0)+(IF(AK24&gt;0,1,0)+(IF(AL24&gt;0,1,0))))))</f>
        <v>0</v>
      </c>
      <c r="BL24" s="17">
        <f t="shared" ref="BL24:BL25" si="48">SUM((IF(AO24&gt;0,1,0)+(IF(AP24&gt;0,1,0)+(IF(AQ24&gt;0,1,0)+(IF(AR24&gt;0,1,0))))))</f>
        <v>0</v>
      </c>
      <c r="BM24" s="17">
        <f t="shared" ref="BM24:BM25" si="49">SUM((IF(AU24&gt;0,1,0)+(IF(AV24&gt;0,1,0)+(IF(AW24&gt;0,1,0)+(IF(AX24&gt;0,1,0))))))</f>
        <v>0</v>
      </c>
      <c r="BN24" s="17">
        <f t="shared" ref="BN24:BN25" si="50">SUM((IF(BA24&gt;0,1,0)+(IF(BB24&gt;0,1,0)+(IF(BC24&gt;0,1,0)+(IF(BD24&gt;0,1,0))))))</f>
        <v>0</v>
      </c>
      <c r="BO24" s="17">
        <f t="shared" ref="BO24:BO25" si="51">SUM(BF24:BN24)</f>
        <v>4</v>
      </c>
      <c r="BP24" s="17">
        <f t="shared" ref="BP24:BP25" si="52">I24+O24+U24+AA24+AG24+AM24+AS24+AY24+BE24</f>
        <v>742</v>
      </c>
      <c r="BQ24" s="21">
        <f t="shared" ref="BQ24:BQ25" si="53">BP24/BO24</f>
        <v>185.5</v>
      </c>
    </row>
    <row r="25" spans="1:69" ht="15.75" customHeight="1" x14ac:dyDescent="0.25">
      <c r="A25" s="37"/>
      <c r="B25" s="46" t="s">
        <v>85</v>
      </c>
      <c r="C25" s="47" t="s">
        <v>107</v>
      </c>
      <c r="D25" s="43"/>
      <c r="E25" s="44"/>
      <c r="F25" s="44"/>
      <c r="G25" s="44"/>
      <c r="H25" s="44"/>
      <c r="I25" s="42"/>
      <c r="J25" s="43"/>
      <c r="K25" s="44"/>
      <c r="L25" s="44"/>
      <c r="M25" s="44"/>
      <c r="N25" s="44"/>
      <c r="O25" s="42"/>
      <c r="P25" s="43"/>
      <c r="Q25" s="44"/>
      <c r="R25" s="44"/>
      <c r="S25" s="44"/>
      <c r="T25" s="44"/>
      <c r="U25" s="42"/>
      <c r="V25" s="43"/>
      <c r="W25" s="44"/>
      <c r="X25" s="44"/>
      <c r="Y25" s="44"/>
      <c r="Z25" s="44"/>
      <c r="AA25" s="42"/>
      <c r="AB25" s="43">
        <v>25</v>
      </c>
      <c r="AC25" s="44">
        <v>214</v>
      </c>
      <c r="AD25" s="44">
        <v>205</v>
      </c>
      <c r="AE25" s="44">
        <v>202</v>
      </c>
      <c r="AF25" s="44">
        <v>189</v>
      </c>
      <c r="AG25" s="42">
        <f t="shared" si="25"/>
        <v>810</v>
      </c>
      <c r="AH25" s="43"/>
      <c r="AI25" s="44"/>
      <c r="AJ25" s="44"/>
      <c r="AK25" s="44"/>
      <c r="AL25" s="44"/>
      <c r="AM25" s="42">
        <f t="shared" si="26"/>
        <v>0</v>
      </c>
      <c r="AN25" s="43"/>
      <c r="AO25" s="44"/>
      <c r="AP25" s="44"/>
      <c r="AQ25" s="44"/>
      <c r="AR25" s="44"/>
      <c r="AS25" s="42">
        <f t="shared" si="27"/>
        <v>0</v>
      </c>
      <c r="AT25" s="43"/>
      <c r="AU25" s="44"/>
      <c r="AV25" s="44"/>
      <c r="AW25" s="44"/>
      <c r="AX25" s="44"/>
      <c r="AY25" s="42">
        <f t="shared" si="28"/>
        <v>0</v>
      </c>
      <c r="AZ25" s="43"/>
      <c r="BA25" s="44"/>
      <c r="BB25" s="44"/>
      <c r="BC25" s="44"/>
      <c r="BD25" s="44"/>
      <c r="BE25" s="42"/>
      <c r="BF25" s="45">
        <f t="shared" si="42"/>
        <v>0</v>
      </c>
      <c r="BG25" s="17">
        <f t="shared" si="43"/>
        <v>0</v>
      </c>
      <c r="BH25" s="17">
        <f t="shared" si="44"/>
        <v>0</v>
      </c>
      <c r="BI25" s="17">
        <f t="shared" si="45"/>
        <v>0</v>
      </c>
      <c r="BJ25" s="17">
        <f t="shared" si="46"/>
        <v>4</v>
      </c>
      <c r="BK25" s="17">
        <f t="shared" si="47"/>
        <v>0</v>
      </c>
      <c r="BL25" s="17">
        <f t="shared" si="48"/>
        <v>0</v>
      </c>
      <c r="BM25" s="17">
        <f t="shared" si="49"/>
        <v>0</v>
      </c>
      <c r="BN25" s="17">
        <f t="shared" si="50"/>
        <v>0</v>
      </c>
      <c r="BO25" s="17">
        <f t="shared" si="51"/>
        <v>4</v>
      </c>
      <c r="BP25" s="17">
        <f t="shared" si="52"/>
        <v>810</v>
      </c>
      <c r="BQ25" s="21">
        <f t="shared" si="53"/>
        <v>202.5</v>
      </c>
    </row>
    <row r="26" spans="1:69" ht="15.75" customHeight="1" x14ac:dyDescent="0.25">
      <c r="A26" s="37"/>
      <c r="B26" s="46" t="s">
        <v>52</v>
      </c>
      <c r="C26" s="47" t="s">
        <v>46</v>
      </c>
      <c r="D26" s="43">
        <v>51</v>
      </c>
      <c r="E26" s="44">
        <v>174</v>
      </c>
      <c r="F26" s="44">
        <v>177</v>
      </c>
      <c r="G26" s="44">
        <v>166</v>
      </c>
      <c r="H26" s="44">
        <v>126</v>
      </c>
      <c r="I26" s="42">
        <f t="shared" si="21"/>
        <v>643</v>
      </c>
      <c r="J26" s="43"/>
      <c r="K26" s="44"/>
      <c r="L26" s="44"/>
      <c r="M26" s="44"/>
      <c r="N26" s="44"/>
      <c r="O26" s="42">
        <f t="shared" si="22"/>
        <v>0</v>
      </c>
      <c r="P26" s="43">
        <v>51</v>
      </c>
      <c r="Q26" s="44">
        <v>164</v>
      </c>
      <c r="R26" s="44">
        <v>135</v>
      </c>
      <c r="S26" s="44">
        <v>155</v>
      </c>
      <c r="T26" s="44">
        <v>150</v>
      </c>
      <c r="U26" s="42">
        <f t="shared" si="23"/>
        <v>604</v>
      </c>
      <c r="V26" s="43">
        <v>50</v>
      </c>
      <c r="W26" s="44">
        <v>124</v>
      </c>
      <c r="X26" s="44">
        <v>130</v>
      </c>
      <c r="Y26" s="44">
        <v>168</v>
      </c>
      <c r="Z26" s="44">
        <v>152</v>
      </c>
      <c r="AA26" s="42">
        <f t="shared" si="24"/>
        <v>574</v>
      </c>
      <c r="AB26" s="43"/>
      <c r="AC26" s="44"/>
      <c r="AD26" s="44"/>
      <c r="AE26" s="44"/>
      <c r="AF26" s="44"/>
      <c r="AG26" s="42">
        <f t="shared" si="25"/>
        <v>0</v>
      </c>
      <c r="AH26" s="43"/>
      <c r="AI26" s="44"/>
      <c r="AJ26" s="44"/>
      <c r="AK26" s="44"/>
      <c r="AL26" s="44"/>
      <c r="AM26" s="42">
        <f t="shared" si="26"/>
        <v>0</v>
      </c>
      <c r="AN26" s="43"/>
      <c r="AO26" s="44"/>
      <c r="AP26" s="44"/>
      <c r="AQ26" s="44"/>
      <c r="AR26" s="44"/>
      <c r="AS26" s="42">
        <f t="shared" si="27"/>
        <v>0</v>
      </c>
      <c r="AT26" s="43"/>
      <c r="AU26" s="44"/>
      <c r="AV26" s="44"/>
      <c r="AW26" s="44"/>
      <c r="AX26" s="44"/>
      <c r="AY26" s="42">
        <f t="shared" si="28"/>
        <v>0</v>
      </c>
      <c r="AZ26" s="43"/>
      <c r="BA26" s="44"/>
      <c r="BB26" s="44"/>
      <c r="BC26" s="44"/>
      <c r="BD26" s="44"/>
      <c r="BE26" s="42">
        <f t="shared" si="29"/>
        <v>0</v>
      </c>
      <c r="BF26" s="45">
        <f t="shared" si="30"/>
        <v>4</v>
      </c>
      <c r="BG26" s="17">
        <f t="shared" si="31"/>
        <v>0</v>
      </c>
      <c r="BH26" s="17">
        <f t="shared" si="32"/>
        <v>4</v>
      </c>
      <c r="BI26" s="17">
        <f t="shared" si="33"/>
        <v>4</v>
      </c>
      <c r="BJ26" s="17">
        <f t="shared" si="34"/>
        <v>0</v>
      </c>
      <c r="BK26" s="17">
        <f t="shared" si="35"/>
        <v>0</v>
      </c>
      <c r="BL26" s="17">
        <f t="shared" si="36"/>
        <v>0</v>
      </c>
      <c r="BM26" s="17">
        <f t="shared" si="37"/>
        <v>0</v>
      </c>
      <c r="BN26" s="17">
        <f t="shared" si="38"/>
        <v>0</v>
      </c>
      <c r="BO26" s="17">
        <f t="shared" si="39"/>
        <v>12</v>
      </c>
      <c r="BP26" s="17">
        <f t="shared" si="40"/>
        <v>1821</v>
      </c>
      <c r="BQ26" s="21">
        <f t="shared" si="41"/>
        <v>151.75</v>
      </c>
    </row>
    <row r="27" spans="1:69" ht="15.75" customHeight="1" x14ac:dyDescent="0.25">
      <c r="A27" s="37"/>
      <c r="B27" s="46" t="s">
        <v>31</v>
      </c>
      <c r="C27" s="47" t="s">
        <v>32</v>
      </c>
      <c r="D27" s="43"/>
      <c r="E27" s="44"/>
      <c r="F27" s="44"/>
      <c r="G27" s="44"/>
      <c r="H27" s="44"/>
      <c r="I27" s="42">
        <f t="shared" si="21"/>
        <v>0</v>
      </c>
      <c r="J27" s="43">
        <v>40</v>
      </c>
      <c r="K27" s="44">
        <v>135</v>
      </c>
      <c r="L27" s="44">
        <v>143</v>
      </c>
      <c r="M27" s="44">
        <v>192</v>
      </c>
      <c r="N27" s="44">
        <v>182</v>
      </c>
      <c r="O27" s="42">
        <f t="shared" si="22"/>
        <v>652</v>
      </c>
      <c r="P27" s="43"/>
      <c r="Q27" s="44"/>
      <c r="R27" s="44"/>
      <c r="S27" s="44"/>
      <c r="T27" s="44"/>
      <c r="U27" s="42">
        <f t="shared" si="23"/>
        <v>0</v>
      </c>
      <c r="V27" s="43"/>
      <c r="W27" s="44"/>
      <c r="X27" s="44"/>
      <c r="Y27" s="44"/>
      <c r="Z27" s="44"/>
      <c r="AA27" s="42">
        <f t="shared" si="24"/>
        <v>0</v>
      </c>
      <c r="AB27" s="43"/>
      <c r="AC27" s="44"/>
      <c r="AD27" s="44"/>
      <c r="AE27" s="44"/>
      <c r="AF27" s="44"/>
      <c r="AG27" s="42">
        <f t="shared" si="25"/>
        <v>0</v>
      </c>
      <c r="AH27" s="43"/>
      <c r="AI27" s="44"/>
      <c r="AJ27" s="44"/>
      <c r="AK27" s="44"/>
      <c r="AL27" s="44"/>
      <c r="AM27" s="42">
        <f t="shared" si="26"/>
        <v>0</v>
      </c>
      <c r="AN27" s="43">
        <v>39</v>
      </c>
      <c r="AO27" s="44">
        <v>160</v>
      </c>
      <c r="AP27" s="44">
        <v>163</v>
      </c>
      <c r="AQ27" s="44">
        <v>139</v>
      </c>
      <c r="AR27" s="44">
        <v>135</v>
      </c>
      <c r="AS27" s="42">
        <f t="shared" si="27"/>
        <v>597</v>
      </c>
      <c r="AT27" s="43"/>
      <c r="AU27" s="44"/>
      <c r="AV27" s="44"/>
      <c r="AW27" s="44"/>
      <c r="AX27" s="44"/>
      <c r="AY27" s="42">
        <f t="shared" si="28"/>
        <v>0</v>
      </c>
      <c r="AZ27" s="43"/>
      <c r="BA27" s="44"/>
      <c r="BB27" s="44"/>
      <c r="BC27" s="44"/>
      <c r="BD27" s="44"/>
      <c r="BE27" s="42">
        <f t="shared" si="29"/>
        <v>0</v>
      </c>
      <c r="BF27" s="45">
        <f t="shared" si="30"/>
        <v>0</v>
      </c>
      <c r="BG27" s="17">
        <f t="shared" si="31"/>
        <v>4</v>
      </c>
      <c r="BH27" s="17">
        <f t="shared" si="32"/>
        <v>0</v>
      </c>
      <c r="BI27" s="17">
        <f t="shared" si="33"/>
        <v>0</v>
      </c>
      <c r="BJ27" s="17">
        <f t="shared" si="34"/>
        <v>0</v>
      </c>
      <c r="BK27" s="17">
        <f t="shared" si="35"/>
        <v>0</v>
      </c>
      <c r="BL27" s="17">
        <f t="shared" si="36"/>
        <v>4</v>
      </c>
      <c r="BM27" s="17">
        <f t="shared" si="37"/>
        <v>0</v>
      </c>
      <c r="BN27" s="17">
        <f t="shared" si="38"/>
        <v>0</v>
      </c>
      <c r="BO27" s="17">
        <f t="shared" si="39"/>
        <v>8</v>
      </c>
      <c r="BP27" s="17">
        <f t="shared" si="40"/>
        <v>1249</v>
      </c>
      <c r="BQ27" s="21">
        <f t="shared" si="41"/>
        <v>156.125</v>
      </c>
    </row>
    <row r="28" spans="1:69" ht="15.75" customHeight="1" x14ac:dyDescent="0.25">
      <c r="A28" s="37"/>
      <c r="B28" s="38" t="s">
        <v>35</v>
      </c>
      <c r="C28" s="47"/>
      <c r="D28" s="43"/>
      <c r="E28" s="41">
        <f>SUM(E20:E27)</f>
        <v>319</v>
      </c>
      <c r="F28" s="41">
        <f>SUM(F20:F27)</f>
        <v>355</v>
      </c>
      <c r="G28" s="41">
        <f>SUM(G20:G27)</f>
        <v>328</v>
      </c>
      <c r="H28" s="41">
        <f>SUM(H20:H27)</f>
        <v>265</v>
      </c>
      <c r="I28" s="42">
        <f>SUM(I20:I27)</f>
        <v>1267</v>
      </c>
      <c r="J28" s="43"/>
      <c r="K28" s="41">
        <f>SUM(K20:K27)</f>
        <v>285</v>
      </c>
      <c r="L28" s="41">
        <f>SUM(L20:L27)</f>
        <v>303</v>
      </c>
      <c r="M28" s="41">
        <f>SUM(M20:M27)</f>
        <v>335</v>
      </c>
      <c r="N28" s="41">
        <f>SUM(N20:N27)</f>
        <v>319</v>
      </c>
      <c r="O28" s="42">
        <f>SUM(O20:O27)</f>
        <v>1242</v>
      </c>
      <c r="P28" s="43"/>
      <c r="Q28" s="41">
        <f>SUM(Q20:Q27)</f>
        <v>338</v>
      </c>
      <c r="R28" s="41">
        <f>SUM(R20:R27)</f>
        <v>308</v>
      </c>
      <c r="S28" s="41">
        <f>SUM(S20:S27)</f>
        <v>292</v>
      </c>
      <c r="T28" s="41">
        <f>SUM(T20:T27)</f>
        <v>282</v>
      </c>
      <c r="U28" s="42">
        <f>SUM(U20:U27)</f>
        <v>1220</v>
      </c>
      <c r="V28" s="43"/>
      <c r="W28" s="41">
        <f>SUM(W20:W27)</f>
        <v>237</v>
      </c>
      <c r="X28" s="41">
        <f>SUM(X20:X27)</f>
        <v>268</v>
      </c>
      <c r="Y28" s="41">
        <f>SUM(Y20:Y27)</f>
        <v>356</v>
      </c>
      <c r="Z28" s="41">
        <f>SUM(Z20:Z27)</f>
        <v>297</v>
      </c>
      <c r="AA28" s="42">
        <f>SUM(AA20:AA27)</f>
        <v>1158</v>
      </c>
      <c r="AB28" s="43"/>
      <c r="AC28" s="41">
        <f>SUM(AC20:AC27)</f>
        <v>416</v>
      </c>
      <c r="AD28" s="41">
        <f>SUM(AD20:AD27)</f>
        <v>355</v>
      </c>
      <c r="AE28" s="41">
        <f>SUM(AE20:AE27)</f>
        <v>368</v>
      </c>
      <c r="AF28" s="41">
        <f>SUM(AF20:AF27)</f>
        <v>413</v>
      </c>
      <c r="AG28" s="42">
        <f>SUM(AG20:AG27)</f>
        <v>1552</v>
      </c>
      <c r="AH28" s="43"/>
      <c r="AI28" s="41">
        <f>SUM(AI20:AI27)</f>
        <v>0</v>
      </c>
      <c r="AJ28" s="41">
        <f>SUM(AJ20:AJ27)</f>
        <v>0</v>
      </c>
      <c r="AK28" s="41">
        <f>SUM(AK20:AK27)</f>
        <v>0</v>
      </c>
      <c r="AL28" s="41">
        <f>SUM(AL20:AL27)</f>
        <v>0</v>
      </c>
      <c r="AM28" s="42">
        <f>SUM(AM20:AM27)</f>
        <v>0</v>
      </c>
      <c r="AN28" s="43"/>
      <c r="AO28" s="41">
        <f>SUM(AO20:AO27)</f>
        <v>339</v>
      </c>
      <c r="AP28" s="41">
        <f>SUM(AP20:AP27)</f>
        <v>309</v>
      </c>
      <c r="AQ28" s="41">
        <f>SUM(AQ20:AQ27)</f>
        <v>321</v>
      </c>
      <c r="AR28" s="41">
        <f>SUM(AR20:AR27)</f>
        <v>295</v>
      </c>
      <c r="AS28" s="42">
        <f>SUM(AS20:AS27)</f>
        <v>1264</v>
      </c>
      <c r="AT28" s="43"/>
      <c r="AU28" s="41">
        <f>SUM(AU20:AU27)</f>
        <v>0</v>
      </c>
      <c r="AV28" s="41">
        <f>SUM(AV20:AV27)</f>
        <v>0</v>
      </c>
      <c r="AW28" s="41">
        <f>SUM(AW20:AW27)</f>
        <v>0</v>
      </c>
      <c r="AX28" s="41">
        <f>SUM(AX20:AX27)</f>
        <v>0</v>
      </c>
      <c r="AY28" s="42">
        <f>SUM(AY20:AY27)</f>
        <v>0</v>
      </c>
      <c r="AZ28" s="43"/>
      <c r="BA28" s="41">
        <f>SUM(BA20:BA27)</f>
        <v>0</v>
      </c>
      <c r="BB28" s="41">
        <f>SUM(BB20:BB27)</f>
        <v>0</v>
      </c>
      <c r="BC28" s="41">
        <f>SUM(BC20:BC27)</f>
        <v>0</v>
      </c>
      <c r="BD28" s="41">
        <f>SUM(BD20:BD27)</f>
        <v>0</v>
      </c>
      <c r="BE28" s="42">
        <f>SUM(BE20:BE27)</f>
        <v>0</v>
      </c>
      <c r="BF28" s="45">
        <f t="shared" si="30"/>
        <v>4</v>
      </c>
      <c r="BG28" s="17">
        <f t="shared" si="31"/>
        <v>4</v>
      </c>
      <c r="BH28" s="17">
        <f t="shared" si="32"/>
        <v>4</v>
      </c>
      <c r="BI28" s="17">
        <f t="shared" si="33"/>
        <v>4</v>
      </c>
      <c r="BJ28" s="17">
        <f t="shared" si="34"/>
        <v>4</v>
      </c>
      <c r="BK28" s="17">
        <f t="shared" si="35"/>
        <v>0</v>
      </c>
      <c r="BL28" s="17">
        <f t="shared" si="36"/>
        <v>4</v>
      </c>
      <c r="BM28" s="17">
        <f t="shared" si="37"/>
        <v>0</v>
      </c>
      <c r="BN28" s="17">
        <f t="shared" si="38"/>
        <v>0</v>
      </c>
      <c r="BO28" s="17">
        <f t="shared" si="39"/>
        <v>24</v>
      </c>
      <c r="BP28" s="17">
        <f t="shared" si="40"/>
        <v>7703</v>
      </c>
      <c r="BQ28" s="17">
        <f t="shared" si="41"/>
        <v>320.95833333333331</v>
      </c>
    </row>
    <row r="29" spans="1:69" ht="15.75" customHeight="1" x14ac:dyDescent="0.25">
      <c r="A29" s="37"/>
      <c r="B29" s="38" t="s">
        <v>36</v>
      </c>
      <c r="C29" s="47"/>
      <c r="D29" s="40">
        <f>SUM(D20:D27)</f>
        <v>90</v>
      </c>
      <c r="E29" s="41">
        <f>E28+$D$29</f>
        <v>409</v>
      </c>
      <c r="F29" s="41">
        <f>F28+$D$29</f>
        <v>445</v>
      </c>
      <c r="G29" s="41">
        <f>G28+$D$29</f>
        <v>418</v>
      </c>
      <c r="H29" s="41">
        <f>H28+$D$29</f>
        <v>355</v>
      </c>
      <c r="I29" s="42">
        <f>SUM(E29:H29)</f>
        <v>1627</v>
      </c>
      <c r="J29" s="40">
        <f>SUM(J20:J27)</f>
        <v>80</v>
      </c>
      <c r="K29" s="41">
        <f>K28+$J$29</f>
        <v>365</v>
      </c>
      <c r="L29" s="41">
        <f>L28+$J$29</f>
        <v>383</v>
      </c>
      <c r="M29" s="41">
        <f>M28+$J$29</f>
        <v>415</v>
      </c>
      <c r="N29" s="41">
        <f>N28+$J$29</f>
        <v>399</v>
      </c>
      <c r="O29" s="42">
        <f>SUM(K29:N29)</f>
        <v>1562</v>
      </c>
      <c r="P29" s="40">
        <f>SUM(P20:P27)</f>
        <v>91</v>
      </c>
      <c r="Q29" s="41">
        <f>Q28+$P$29</f>
        <v>429</v>
      </c>
      <c r="R29" s="41">
        <f>R28+$P$29</f>
        <v>399</v>
      </c>
      <c r="S29" s="41">
        <f>S28+$P$29</f>
        <v>383</v>
      </c>
      <c r="T29" s="41">
        <f>T28+$P$29</f>
        <v>373</v>
      </c>
      <c r="U29" s="42">
        <f>SUM(Q29:T29)</f>
        <v>1584</v>
      </c>
      <c r="V29" s="40">
        <f>SUM(V20:V27)</f>
        <v>91</v>
      </c>
      <c r="W29" s="41">
        <f>W28+$V$29</f>
        <v>328</v>
      </c>
      <c r="X29" s="41">
        <f>X28+$V$29</f>
        <v>359</v>
      </c>
      <c r="Y29" s="41">
        <f>Y28+$V$29</f>
        <v>447</v>
      </c>
      <c r="Z29" s="41">
        <f>Z28+$V$29</f>
        <v>388</v>
      </c>
      <c r="AA29" s="42">
        <f>SUM(W29:Z29)</f>
        <v>1522</v>
      </c>
      <c r="AB29" s="40">
        <f>SUM(AB20:AB27)</f>
        <v>56</v>
      </c>
      <c r="AC29" s="41">
        <f>AC28+$AB$29</f>
        <v>472</v>
      </c>
      <c r="AD29" s="41">
        <f>AD28+$AB$29</f>
        <v>411</v>
      </c>
      <c r="AE29" s="41">
        <f>AE28+$AB$29</f>
        <v>424</v>
      </c>
      <c r="AF29" s="41">
        <f>AF28+$AB$29</f>
        <v>469</v>
      </c>
      <c r="AG29" s="42">
        <f>SUM(AC29:AF29)</f>
        <v>1776</v>
      </c>
      <c r="AH29" s="40">
        <f>SUM(AH20:AH27)</f>
        <v>0</v>
      </c>
      <c r="AI29" s="41">
        <f>AI28+$AH$29</f>
        <v>0</v>
      </c>
      <c r="AJ29" s="41">
        <f>AJ28+$AH$29</f>
        <v>0</v>
      </c>
      <c r="AK29" s="41">
        <f>AK28+$AH$29</f>
        <v>0</v>
      </c>
      <c r="AL29" s="41">
        <f>AL28+$AH$29</f>
        <v>0</v>
      </c>
      <c r="AM29" s="42">
        <f>SUM(AI29:AL29)</f>
        <v>0</v>
      </c>
      <c r="AN29" s="40">
        <f>SUM(AN20:AN27)</f>
        <v>80</v>
      </c>
      <c r="AO29" s="41">
        <f>AO28+$AN$29</f>
        <v>419</v>
      </c>
      <c r="AP29" s="41">
        <f>AP28+$AN$29</f>
        <v>389</v>
      </c>
      <c r="AQ29" s="41">
        <f>AQ28+$AN$29</f>
        <v>401</v>
      </c>
      <c r="AR29" s="41">
        <f>AR28+$AN$29</f>
        <v>375</v>
      </c>
      <c r="AS29" s="42">
        <f>SUM(AO29:AR29)</f>
        <v>1584</v>
      </c>
      <c r="AT29" s="40">
        <f>SUM(AT20:AT27)</f>
        <v>0</v>
      </c>
      <c r="AU29" s="41">
        <f>AU28+$AT$29</f>
        <v>0</v>
      </c>
      <c r="AV29" s="41">
        <f>AV28+$AT$29</f>
        <v>0</v>
      </c>
      <c r="AW29" s="41">
        <f>AW28+$AT$29</f>
        <v>0</v>
      </c>
      <c r="AX29" s="41">
        <f>AX28+$AT$29</f>
        <v>0</v>
      </c>
      <c r="AY29" s="42">
        <f>SUM(AU29:AX29)</f>
        <v>0</v>
      </c>
      <c r="AZ29" s="40">
        <f>SUM(AZ20:AZ27)</f>
        <v>0</v>
      </c>
      <c r="BA29" s="41">
        <f>BA28+$AZ$29</f>
        <v>0</v>
      </c>
      <c r="BB29" s="41">
        <f>BB28+$AZ$29</f>
        <v>0</v>
      </c>
      <c r="BC29" s="41">
        <f>BC28+$AZ$29</f>
        <v>0</v>
      </c>
      <c r="BD29" s="41">
        <f>BD28+$AZ$29</f>
        <v>0</v>
      </c>
      <c r="BE29" s="42">
        <f>SUM(BA29:BD29)</f>
        <v>0</v>
      </c>
      <c r="BF29" s="45">
        <f t="shared" si="30"/>
        <v>4</v>
      </c>
      <c r="BG29" s="17">
        <f t="shared" si="31"/>
        <v>4</v>
      </c>
      <c r="BH29" s="17">
        <f t="shared" si="32"/>
        <v>4</v>
      </c>
      <c r="BI29" s="17">
        <f t="shared" si="33"/>
        <v>4</v>
      </c>
      <c r="BJ29" s="17">
        <f t="shared" si="34"/>
        <v>4</v>
      </c>
      <c r="BK29" s="17">
        <f t="shared" si="35"/>
        <v>0</v>
      </c>
      <c r="BL29" s="17">
        <f t="shared" si="36"/>
        <v>4</v>
      </c>
      <c r="BM29" s="17">
        <f t="shared" si="37"/>
        <v>0</v>
      </c>
      <c r="BN29" s="17">
        <f t="shared" si="38"/>
        <v>0</v>
      </c>
      <c r="BO29" s="17">
        <f t="shared" si="39"/>
        <v>24</v>
      </c>
      <c r="BP29" s="17">
        <f t="shared" si="40"/>
        <v>9655</v>
      </c>
      <c r="BQ29" s="17">
        <f t="shared" si="41"/>
        <v>402.29166666666669</v>
      </c>
    </row>
    <row r="30" spans="1:69" ht="15.75" customHeight="1" x14ac:dyDescent="0.25">
      <c r="A30" s="37"/>
      <c r="B30" s="38" t="s">
        <v>37</v>
      </c>
      <c r="C30" s="47"/>
      <c r="D30" s="43"/>
      <c r="E30" s="41">
        <f>IF($D$29&gt;0,IF(E28=E14,0.5,IF(E28&gt;E14,1,0)),0)</f>
        <v>0</v>
      </c>
      <c r="F30" s="41">
        <f>IF($D$29&gt;0,IF(F28=F14,0.5,IF(F28&gt;F14,1,0)),0)</f>
        <v>0</v>
      </c>
      <c r="G30" s="41">
        <f>IF($D$29&gt;0,IF(G28=G14,0.5,IF(G28&gt;G14,1,0)),0)</f>
        <v>0</v>
      </c>
      <c r="H30" s="41">
        <f>IF($D$29&gt;0,IF(H28=H14,0.5,IF(H28&gt;H14,1,0)),0)</f>
        <v>0</v>
      </c>
      <c r="I30" s="42">
        <f>IF($D$29&gt;0,IF(I28=I14,0.5,IF(I28&gt;I14,1,0)),0)</f>
        <v>0</v>
      </c>
      <c r="J30" s="43"/>
      <c r="K30" s="41">
        <f t="shared" ref="K30:O31" si="54">IF($J$29&gt;0,IF(K28=K130,0.5,IF(K28&gt;K130,1,0)),0)</f>
        <v>0</v>
      </c>
      <c r="L30" s="41">
        <f t="shared" si="54"/>
        <v>1</v>
      </c>
      <c r="M30" s="41">
        <f t="shared" si="54"/>
        <v>1</v>
      </c>
      <c r="N30" s="41">
        <f t="shared" si="54"/>
        <v>0</v>
      </c>
      <c r="O30" s="42">
        <f t="shared" si="54"/>
        <v>0</v>
      </c>
      <c r="P30" s="43"/>
      <c r="Q30" s="41">
        <f t="shared" ref="Q30:U31" si="55">IF($P$29&gt;0,IF(Q28=Q41,0.5,IF(Q28&gt;Q41,1,0)),0)</f>
        <v>0</v>
      </c>
      <c r="R30" s="41">
        <f t="shared" si="55"/>
        <v>1</v>
      </c>
      <c r="S30" s="41">
        <f t="shared" si="55"/>
        <v>0</v>
      </c>
      <c r="T30" s="41">
        <f t="shared" si="55"/>
        <v>0</v>
      </c>
      <c r="U30" s="42">
        <f t="shared" si="55"/>
        <v>0</v>
      </c>
      <c r="V30" s="43"/>
      <c r="W30" s="41">
        <f t="shared" ref="W30:AA31" si="56">IF($V$29&gt;0,IF(W28=W146,0.5,IF(W28&gt;W146,1,0)),0)</f>
        <v>0</v>
      </c>
      <c r="X30" s="41">
        <f t="shared" si="56"/>
        <v>0</v>
      </c>
      <c r="Y30" s="41">
        <f t="shared" si="56"/>
        <v>1</v>
      </c>
      <c r="Z30" s="41">
        <f t="shared" si="56"/>
        <v>0</v>
      </c>
      <c r="AA30" s="42">
        <f t="shared" si="56"/>
        <v>0</v>
      </c>
      <c r="AB30" s="43"/>
      <c r="AC30" s="41">
        <f t="shared" ref="AC30:AG31" si="57">IF($AB$29&gt;0,IF(AC28=AC84,0.5,IF(AC28&gt;AC84,1,0)),0)</f>
        <v>1</v>
      </c>
      <c r="AD30" s="41">
        <f t="shared" si="57"/>
        <v>1</v>
      </c>
      <c r="AE30" s="41">
        <f t="shared" si="57"/>
        <v>1</v>
      </c>
      <c r="AF30" s="41">
        <f t="shared" si="57"/>
        <v>1</v>
      </c>
      <c r="AG30" s="42">
        <f t="shared" si="57"/>
        <v>1</v>
      </c>
      <c r="AH30" s="43"/>
      <c r="AI30" s="41">
        <f t="shared" ref="AI30:AM31" si="58">IF($AH$29&gt;0,IF(AI28=AI102,0.5,IF(AI28&gt;AI102,1,0)),0)</f>
        <v>0</v>
      </c>
      <c r="AJ30" s="41">
        <f t="shared" si="58"/>
        <v>0</v>
      </c>
      <c r="AK30" s="41">
        <f t="shared" si="58"/>
        <v>0</v>
      </c>
      <c r="AL30" s="41">
        <f t="shared" si="58"/>
        <v>0</v>
      </c>
      <c r="AM30" s="42">
        <f t="shared" si="58"/>
        <v>0</v>
      </c>
      <c r="AN30" s="43"/>
      <c r="AO30" s="41">
        <f t="shared" ref="AO30:AS31" si="59">IF($AN$29&gt;0,IF(AO28=AO118,0.5,IF(AO28&gt;AO118,1,0)),0)</f>
        <v>1</v>
      </c>
      <c r="AP30" s="41">
        <f t="shared" si="59"/>
        <v>0</v>
      </c>
      <c r="AQ30" s="41">
        <f t="shared" si="59"/>
        <v>1</v>
      </c>
      <c r="AR30" s="41">
        <f t="shared" si="59"/>
        <v>0</v>
      </c>
      <c r="AS30" s="42">
        <f t="shared" si="59"/>
        <v>0</v>
      </c>
      <c r="AT30" s="43"/>
      <c r="AU30" s="41">
        <f t="shared" ref="AU30:AY31" si="60">IF($AT$29&gt;0,IF(AU28=AU55,0.5,IF(AU28&gt;AU55,1,0)),0)</f>
        <v>0</v>
      </c>
      <c r="AV30" s="41">
        <f t="shared" si="60"/>
        <v>0</v>
      </c>
      <c r="AW30" s="41">
        <f t="shared" si="60"/>
        <v>0</v>
      </c>
      <c r="AX30" s="41">
        <f t="shared" si="60"/>
        <v>0</v>
      </c>
      <c r="AY30" s="42">
        <f t="shared" si="60"/>
        <v>0</v>
      </c>
      <c r="AZ30" s="43"/>
      <c r="BA30" s="41">
        <f t="shared" ref="BA30:BE31" si="61">IF($AZ$29&gt;0,IF(BA28=BA68,0.5,IF(BA28&gt;BA68,1,0)),0)</f>
        <v>0</v>
      </c>
      <c r="BB30" s="41">
        <f t="shared" si="61"/>
        <v>0</v>
      </c>
      <c r="BC30" s="41">
        <f t="shared" si="61"/>
        <v>0</v>
      </c>
      <c r="BD30" s="41">
        <f t="shared" si="61"/>
        <v>0</v>
      </c>
      <c r="BE30" s="42">
        <f t="shared" si="61"/>
        <v>0</v>
      </c>
      <c r="BF30" s="48"/>
      <c r="BG30" s="21"/>
      <c r="BH30" s="21"/>
      <c r="BI30" s="21"/>
      <c r="BJ30" s="21"/>
      <c r="BK30" s="21"/>
      <c r="BL30" s="21"/>
      <c r="BM30" s="21"/>
      <c r="BN30" s="21"/>
      <c r="BO30" s="21"/>
      <c r="BP30" s="17">
        <f t="shared" si="40"/>
        <v>1</v>
      </c>
      <c r="BQ30" s="21"/>
    </row>
    <row r="31" spans="1:69" ht="15.75" customHeight="1" x14ac:dyDescent="0.25">
      <c r="A31" s="37"/>
      <c r="B31" s="38" t="s">
        <v>38</v>
      </c>
      <c r="C31" s="47"/>
      <c r="D31" s="43"/>
      <c r="E31" s="41">
        <f>IF($D$29&gt;0,IF(E29=E15,0.5,IF(E29&gt;E15,1,0)),0)</f>
        <v>1</v>
      </c>
      <c r="F31" s="41">
        <f>IF($D$29&gt;0,IF(F29=F15,0.5,IF(F29&gt;F15,1,0)),0)</f>
        <v>0</v>
      </c>
      <c r="G31" s="41">
        <f>IF($D$29&gt;0,IF(G29=G15,0.5,IF(G29&gt;G15,1,0)),0)</f>
        <v>0</v>
      </c>
      <c r="H31" s="41">
        <f>IF($D$29&gt;0,IF(H29=H15,0.5,IF(H29&gt;H15,1,0)),0)</f>
        <v>0</v>
      </c>
      <c r="I31" s="42">
        <f>IF($D$29&gt;0,IF(I29=I15,0.5,IF(I29&gt;I15,1,0)),0)</f>
        <v>0</v>
      </c>
      <c r="J31" s="43"/>
      <c r="K31" s="41">
        <f t="shared" si="54"/>
        <v>0</v>
      </c>
      <c r="L31" s="41">
        <f t="shared" si="54"/>
        <v>1</v>
      </c>
      <c r="M31" s="41">
        <f t="shared" si="54"/>
        <v>1</v>
      </c>
      <c r="N31" s="41">
        <f t="shared" si="54"/>
        <v>0</v>
      </c>
      <c r="O31" s="42">
        <f t="shared" si="54"/>
        <v>0</v>
      </c>
      <c r="P31" s="43"/>
      <c r="Q31" s="41">
        <f t="shared" si="55"/>
        <v>1</v>
      </c>
      <c r="R31" s="41">
        <f t="shared" si="55"/>
        <v>1</v>
      </c>
      <c r="S31" s="41">
        <f t="shared" si="55"/>
        <v>0</v>
      </c>
      <c r="T31" s="41">
        <f t="shared" si="55"/>
        <v>0</v>
      </c>
      <c r="U31" s="42">
        <f t="shared" si="55"/>
        <v>1</v>
      </c>
      <c r="V31" s="43"/>
      <c r="W31" s="41">
        <f t="shared" si="56"/>
        <v>0</v>
      </c>
      <c r="X31" s="41">
        <f t="shared" si="56"/>
        <v>0</v>
      </c>
      <c r="Y31" s="41">
        <f t="shared" si="56"/>
        <v>1</v>
      </c>
      <c r="Z31" s="41">
        <f t="shared" si="56"/>
        <v>0</v>
      </c>
      <c r="AA31" s="42">
        <f t="shared" si="56"/>
        <v>1</v>
      </c>
      <c r="AB31" s="43"/>
      <c r="AC31" s="41">
        <f t="shared" si="57"/>
        <v>1</v>
      </c>
      <c r="AD31" s="41">
        <f t="shared" si="57"/>
        <v>0</v>
      </c>
      <c r="AE31" s="41">
        <f t="shared" si="57"/>
        <v>1</v>
      </c>
      <c r="AF31" s="41">
        <f t="shared" si="57"/>
        <v>1</v>
      </c>
      <c r="AG31" s="42">
        <f t="shared" si="57"/>
        <v>1</v>
      </c>
      <c r="AH31" s="43"/>
      <c r="AI31" s="41">
        <f t="shared" si="58"/>
        <v>0</v>
      </c>
      <c r="AJ31" s="41">
        <f t="shared" si="58"/>
        <v>0</v>
      </c>
      <c r="AK31" s="41">
        <f t="shared" si="58"/>
        <v>0</v>
      </c>
      <c r="AL31" s="41">
        <f t="shared" si="58"/>
        <v>0</v>
      </c>
      <c r="AM31" s="42">
        <f t="shared" si="58"/>
        <v>0</v>
      </c>
      <c r="AN31" s="43"/>
      <c r="AO31" s="41">
        <f t="shared" si="59"/>
        <v>1</v>
      </c>
      <c r="AP31" s="41">
        <f t="shared" si="59"/>
        <v>0</v>
      </c>
      <c r="AQ31" s="41">
        <f t="shared" si="59"/>
        <v>1</v>
      </c>
      <c r="AR31" s="41">
        <f t="shared" si="59"/>
        <v>0</v>
      </c>
      <c r="AS31" s="42">
        <f t="shared" si="59"/>
        <v>0</v>
      </c>
      <c r="AT31" s="43"/>
      <c r="AU31" s="41">
        <f t="shared" si="60"/>
        <v>0</v>
      </c>
      <c r="AV31" s="41">
        <f t="shared" si="60"/>
        <v>0</v>
      </c>
      <c r="AW31" s="41">
        <f t="shared" si="60"/>
        <v>0</v>
      </c>
      <c r="AX31" s="41">
        <f t="shared" si="60"/>
        <v>0</v>
      </c>
      <c r="AY31" s="42">
        <f t="shared" si="60"/>
        <v>0</v>
      </c>
      <c r="AZ31" s="43"/>
      <c r="BA31" s="41">
        <f t="shared" si="61"/>
        <v>0</v>
      </c>
      <c r="BB31" s="41">
        <f t="shared" si="61"/>
        <v>0</v>
      </c>
      <c r="BC31" s="41">
        <f t="shared" si="61"/>
        <v>0</v>
      </c>
      <c r="BD31" s="41">
        <f t="shared" si="61"/>
        <v>0</v>
      </c>
      <c r="BE31" s="42">
        <f t="shared" si="61"/>
        <v>0</v>
      </c>
      <c r="BF31" s="48"/>
      <c r="BG31" s="21"/>
      <c r="BH31" s="21"/>
      <c r="BI31" s="21"/>
      <c r="BJ31" s="21"/>
      <c r="BK31" s="21"/>
      <c r="BL31" s="21"/>
      <c r="BM31" s="21"/>
      <c r="BN31" s="21"/>
      <c r="BO31" s="21"/>
      <c r="BP31" s="17">
        <f t="shared" si="40"/>
        <v>3</v>
      </c>
      <c r="BQ31" s="21"/>
    </row>
    <row r="32" spans="1:69" ht="14.25" customHeight="1" x14ac:dyDescent="0.25">
      <c r="A32" s="49"/>
      <c r="B32" s="50" t="s">
        <v>39</v>
      </c>
      <c r="C32" s="51"/>
      <c r="D32" s="52"/>
      <c r="E32" s="53"/>
      <c r="F32" s="53"/>
      <c r="G32" s="53"/>
      <c r="H32" s="53"/>
      <c r="I32" s="54">
        <f>SUM(E30+F30+G30+H30+I30+E31+F31+G31+H31+I31)</f>
        <v>1</v>
      </c>
      <c r="J32" s="52"/>
      <c r="K32" s="53"/>
      <c r="L32" s="53"/>
      <c r="M32" s="53"/>
      <c r="N32" s="53"/>
      <c r="O32" s="54">
        <f>SUM(K30+L30+M30+N30+O30+K31+L31+M31+N31+O31)</f>
        <v>4</v>
      </c>
      <c r="P32" s="52"/>
      <c r="Q32" s="53"/>
      <c r="R32" s="53"/>
      <c r="S32" s="53"/>
      <c r="T32" s="53"/>
      <c r="U32" s="54">
        <f>SUM(Q30+R30+S30+T30+U30+Q31+R31+S31+T31+U31)</f>
        <v>4</v>
      </c>
      <c r="V32" s="52"/>
      <c r="W32" s="53"/>
      <c r="X32" s="53"/>
      <c r="Y32" s="53"/>
      <c r="Z32" s="53"/>
      <c r="AA32" s="54">
        <f>SUM(W30+X30+Y30+Z30+AA30+W31+X31+Y31+Z31+AA31)</f>
        <v>3</v>
      </c>
      <c r="AB32" s="52"/>
      <c r="AC32" s="53"/>
      <c r="AD32" s="53"/>
      <c r="AE32" s="53"/>
      <c r="AF32" s="53"/>
      <c r="AG32" s="54">
        <f>SUM(AC30+AD30+AE30+AF30+AG30+AC31+AD31+AE31+AF31+AG31)</f>
        <v>9</v>
      </c>
      <c r="AH32" s="52"/>
      <c r="AI32" s="53"/>
      <c r="AJ32" s="53"/>
      <c r="AK32" s="53"/>
      <c r="AL32" s="53"/>
      <c r="AM32" s="54">
        <f>SUM(AI30+AJ30+AK30+AL30+AM30+AI31+AJ31+AK31+AL31+AM31)</f>
        <v>0</v>
      </c>
      <c r="AN32" s="52"/>
      <c r="AO32" s="53"/>
      <c r="AP32" s="53"/>
      <c r="AQ32" s="53"/>
      <c r="AR32" s="53"/>
      <c r="AS32" s="54">
        <f>SUM(AO30+AP30+AQ30+AR30+AS30+AO31+AP31+AQ31+AR31+AS31)</f>
        <v>4</v>
      </c>
      <c r="AT32" s="52"/>
      <c r="AU32" s="53"/>
      <c r="AV32" s="53"/>
      <c r="AW32" s="53"/>
      <c r="AX32" s="53"/>
      <c r="AY32" s="54">
        <f>SUM(AU30+AV30+AW30+AX30+AY30+AU31+AV31+AW31+AX31+AY31)</f>
        <v>0</v>
      </c>
      <c r="AZ32" s="52"/>
      <c r="BA32" s="53"/>
      <c r="BB32" s="53"/>
      <c r="BC32" s="53"/>
      <c r="BD32" s="53"/>
      <c r="BE32" s="54">
        <f>SUM(BA30+BB30+BC30+BD30+BE30+BA31+BB31+BC31+BD31+BE31)</f>
        <v>0</v>
      </c>
      <c r="BF32" s="55"/>
      <c r="BG32" s="56"/>
      <c r="BH32" s="56"/>
      <c r="BI32" s="56"/>
      <c r="BJ32" s="56"/>
      <c r="BK32" s="56"/>
      <c r="BL32" s="56"/>
      <c r="BM32" s="56"/>
      <c r="BN32" s="56"/>
      <c r="BO32" s="56"/>
      <c r="BP32" s="57">
        <f t="shared" si="40"/>
        <v>25</v>
      </c>
      <c r="BQ32" s="56"/>
    </row>
    <row r="33" spans="1:69" ht="27" customHeight="1" x14ac:dyDescent="0.25">
      <c r="A33" s="31">
        <v>3</v>
      </c>
      <c r="B33" s="180" t="s">
        <v>44</v>
      </c>
      <c r="C33" s="181"/>
      <c r="D33" s="32" t="s">
        <v>26</v>
      </c>
      <c r="E33" s="33" t="s">
        <v>27</v>
      </c>
      <c r="F33" s="33" t="s">
        <v>28</v>
      </c>
      <c r="G33" s="33" t="s">
        <v>29</v>
      </c>
      <c r="H33" s="33" t="s">
        <v>30</v>
      </c>
      <c r="I33" s="34" t="s">
        <v>23</v>
      </c>
      <c r="J33" s="32" t="s">
        <v>26</v>
      </c>
      <c r="K33" s="33" t="s">
        <v>27</v>
      </c>
      <c r="L33" s="33" t="s">
        <v>28</v>
      </c>
      <c r="M33" s="33" t="s">
        <v>29</v>
      </c>
      <c r="N33" s="33" t="s">
        <v>30</v>
      </c>
      <c r="O33" s="34" t="s">
        <v>23</v>
      </c>
      <c r="P33" s="32" t="s">
        <v>26</v>
      </c>
      <c r="Q33" s="33" t="s">
        <v>27</v>
      </c>
      <c r="R33" s="33" t="s">
        <v>28</v>
      </c>
      <c r="S33" s="33" t="s">
        <v>29</v>
      </c>
      <c r="T33" s="33" t="s">
        <v>30</v>
      </c>
      <c r="U33" s="34" t="s">
        <v>23</v>
      </c>
      <c r="V33" s="32" t="s">
        <v>26</v>
      </c>
      <c r="W33" s="33" t="s">
        <v>27</v>
      </c>
      <c r="X33" s="33" t="s">
        <v>28</v>
      </c>
      <c r="Y33" s="33" t="s">
        <v>29</v>
      </c>
      <c r="Z33" s="33" t="s">
        <v>30</v>
      </c>
      <c r="AA33" s="34" t="s">
        <v>23</v>
      </c>
      <c r="AB33" s="32" t="s">
        <v>26</v>
      </c>
      <c r="AC33" s="33" t="s">
        <v>27</v>
      </c>
      <c r="AD33" s="33" t="s">
        <v>28</v>
      </c>
      <c r="AE33" s="33" t="s">
        <v>29</v>
      </c>
      <c r="AF33" s="33" t="s">
        <v>30</v>
      </c>
      <c r="AG33" s="34" t="s">
        <v>23</v>
      </c>
      <c r="AH33" s="32" t="s">
        <v>26</v>
      </c>
      <c r="AI33" s="33" t="s">
        <v>27</v>
      </c>
      <c r="AJ33" s="33" t="s">
        <v>28</v>
      </c>
      <c r="AK33" s="33" t="s">
        <v>29</v>
      </c>
      <c r="AL33" s="33" t="s">
        <v>30</v>
      </c>
      <c r="AM33" s="34" t="s">
        <v>23</v>
      </c>
      <c r="AN33" s="32" t="s">
        <v>26</v>
      </c>
      <c r="AO33" s="33" t="s">
        <v>27</v>
      </c>
      <c r="AP33" s="33" t="s">
        <v>28</v>
      </c>
      <c r="AQ33" s="33" t="s">
        <v>29</v>
      </c>
      <c r="AR33" s="33" t="s">
        <v>30</v>
      </c>
      <c r="AS33" s="34" t="s">
        <v>23</v>
      </c>
      <c r="AT33" s="32" t="s">
        <v>26</v>
      </c>
      <c r="AU33" s="33" t="s">
        <v>27</v>
      </c>
      <c r="AV33" s="33" t="s">
        <v>28</v>
      </c>
      <c r="AW33" s="33" t="s">
        <v>29</v>
      </c>
      <c r="AX33" s="33" t="s">
        <v>30</v>
      </c>
      <c r="AY33" s="34" t="s">
        <v>23</v>
      </c>
      <c r="AZ33" s="32" t="s">
        <v>26</v>
      </c>
      <c r="BA33" s="33" t="s">
        <v>27</v>
      </c>
      <c r="BB33" s="33" t="s">
        <v>28</v>
      </c>
      <c r="BC33" s="33" t="s">
        <v>29</v>
      </c>
      <c r="BD33" s="33" t="s">
        <v>30</v>
      </c>
      <c r="BE33" s="34" t="s">
        <v>23</v>
      </c>
      <c r="BF33" s="35"/>
      <c r="BG33" s="36"/>
      <c r="BH33" s="36"/>
      <c r="BI33" s="36"/>
      <c r="BJ33" s="36"/>
      <c r="BK33" s="36"/>
      <c r="BL33" s="36"/>
      <c r="BM33" s="36"/>
      <c r="BN33" s="36"/>
      <c r="BO33" s="36"/>
      <c r="BP33" s="58"/>
      <c r="BQ33" s="36"/>
    </row>
    <row r="34" spans="1:69" ht="15.75" customHeight="1" x14ac:dyDescent="0.25">
      <c r="A34" s="37"/>
      <c r="B34" s="38" t="s">
        <v>45</v>
      </c>
      <c r="C34" s="39" t="s">
        <v>46</v>
      </c>
      <c r="D34" s="40">
        <v>40</v>
      </c>
      <c r="E34" s="41">
        <v>147</v>
      </c>
      <c r="F34" s="41">
        <v>188</v>
      </c>
      <c r="G34" s="41">
        <v>191</v>
      </c>
      <c r="H34" s="41">
        <v>167</v>
      </c>
      <c r="I34" s="42">
        <f t="shared" ref="I34:I39" si="62">SUM(E34:H34)</f>
        <v>693</v>
      </c>
      <c r="J34" s="43">
        <v>40</v>
      </c>
      <c r="K34" s="44">
        <v>168</v>
      </c>
      <c r="L34" s="44">
        <v>150</v>
      </c>
      <c r="M34" s="44">
        <v>159</v>
      </c>
      <c r="N34" s="44">
        <v>204</v>
      </c>
      <c r="O34" s="42">
        <f t="shared" ref="O34:O39" si="63">SUM(K34:N34)</f>
        <v>681</v>
      </c>
      <c r="P34" s="43">
        <v>39</v>
      </c>
      <c r="Q34" s="44">
        <v>198</v>
      </c>
      <c r="R34" s="44">
        <v>135</v>
      </c>
      <c r="S34" s="44">
        <v>157</v>
      </c>
      <c r="T34" s="44">
        <v>168</v>
      </c>
      <c r="U34" s="42">
        <f t="shared" ref="U34:U39" si="64">SUM(Q34:T34)</f>
        <v>658</v>
      </c>
      <c r="V34" s="43">
        <v>39</v>
      </c>
      <c r="W34" s="44">
        <v>138</v>
      </c>
      <c r="X34" s="44">
        <v>154</v>
      </c>
      <c r="Y34" s="44">
        <v>171</v>
      </c>
      <c r="Z34" s="44">
        <v>181</v>
      </c>
      <c r="AA34" s="42">
        <f t="shared" ref="AA34:AA40" si="65">SUM(W34:Z34)</f>
        <v>644</v>
      </c>
      <c r="AB34" s="43">
        <v>39</v>
      </c>
      <c r="AC34" s="44">
        <v>175</v>
      </c>
      <c r="AD34" s="44">
        <v>168</v>
      </c>
      <c r="AE34" s="44">
        <v>189</v>
      </c>
      <c r="AF34" s="44">
        <v>179</v>
      </c>
      <c r="AG34" s="42">
        <f t="shared" ref="AG34:AG39" si="66">SUM(AC34:AF34)</f>
        <v>711</v>
      </c>
      <c r="AH34" s="43"/>
      <c r="AI34" s="44"/>
      <c r="AJ34" s="44"/>
      <c r="AK34" s="44"/>
      <c r="AL34" s="44"/>
      <c r="AM34" s="42">
        <f t="shared" ref="AM34:AM39" si="67">SUM(AI34:AL34)</f>
        <v>0</v>
      </c>
      <c r="AN34" s="43">
        <v>39</v>
      </c>
      <c r="AO34" s="44">
        <v>192</v>
      </c>
      <c r="AP34" s="44">
        <v>195</v>
      </c>
      <c r="AQ34" s="44">
        <v>168</v>
      </c>
      <c r="AR34" s="44">
        <v>189</v>
      </c>
      <c r="AS34" s="42">
        <f t="shared" ref="AS34:AS39" si="68">SUM(AO34:AR34)</f>
        <v>744</v>
      </c>
      <c r="AT34" s="43"/>
      <c r="AU34" s="44"/>
      <c r="AV34" s="44"/>
      <c r="AW34" s="44"/>
      <c r="AX34" s="44"/>
      <c r="AY34" s="42">
        <f t="shared" ref="AY34:AY39" si="69">SUM(AU34:AX34)</f>
        <v>0</v>
      </c>
      <c r="AZ34" s="43"/>
      <c r="BA34" s="44"/>
      <c r="BB34" s="44"/>
      <c r="BC34" s="44"/>
      <c r="BD34" s="44"/>
      <c r="BE34" s="42">
        <f t="shared" ref="BE34:BE39" si="70">SUM(BA34:BD34)</f>
        <v>0</v>
      </c>
      <c r="BF34" s="45">
        <f t="shared" ref="BF34:BF39" si="71">SUM((IF(E34&gt;0,1,0)+(IF(F34&gt;0,1,0)+(IF(G34&gt;0,1,0)+(IF(H34&gt;0,1,0))))))</f>
        <v>4</v>
      </c>
      <c r="BG34" s="17">
        <f t="shared" ref="BG34:BG39" si="72">SUM((IF(K34&gt;0,1,0)+(IF(L34&gt;0,1,0)+(IF(M34&gt;0,1,0)+(IF(N34&gt;0,1,0))))))</f>
        <v>4</v>
      </c>
      <c r="BH34" s="17">
        <f t="shared" ref="BH34:BH39" si="73">SUM((IF(Q34&gt;0,1,0)+(IF(R34&gt;0,1,0)+(IF(S34&gt;0,1,0)+(IF(T34&gt;0,1,0))))))</f>
        <v>4</v>
      </c>
      <c r="BI34" s="17">
        <f t="shared" ref="BI34:BI39" si="74">SUM((IF(W34&gt;0,1,0)+(IF(X34&gt;0,1,0)+(IF(Y34&gt;0,1,0)+(IF(Z34&gt;0,1,0))))))</f>
        <v>4</v>
      </c>
      <c r="BJ34" s="17">
        <f t="shared" ref="BJ34:BJ39" si="75">SUM((IF(AC34&gt;0,1,0)+(IF(AD34&gt;0,1,0)+(IF(AE34&gt;0,1,0)+(IF(AF34&gt;0,1,0))))))</f>
        <v>4</v>
      </c>
      <c r="BK34" s="17">
        <f t="shared" ref="BK34:BK39" si="76">SUM((IF(AI34&gt;0,1,0)+(IF(AJ34&gt;0,1,0)+(IF(AK34&gt;0,1,0)+(IF(AL34&gt;0,1,0))))))</f>
        <v>0</v>
      </c>
      <c r="BL34" s="17">
        <f t="shared" ref="BL34:BL39" si="77">SUM((IF(AO34&gt;0,1,0)+(IF(AP34&gt;0,1,0)+(IF(AQ34&gt;0,1,0)+(IF(AR34&gt;0,1,0))))))</f>
        <v>4</v>
      </c>
      <c r="BM34" s="17">
        <f t="shared" ref="BM34:BM39" si="78">SUM((IF(AU34&gt;0,1,0)+(IF(AV34&gt;0,1,0)+(IF(AW34&gt;0,1,0)+(IF(AX34&gt;0,1,0))))))</f>
        <v>0</v>
      </c>
      <c r="BN34" s="17">
        <f t="shared" ref="BN34:BN39" si="79">SUM((IF(BA34&gt;0,1,0)+(IF(BB34&gt;0,1,0)+(IF(BC34&gt;0,1,0)+(IF(BD34&gt;0,1,0))))))</f>
        <v>0</v>
      </c>
      <c r="BO34" s="17">
        <f t="shared" ref="BO34:BO39" si="80">SUM(BF34:BN34)</f>
        <v>24</v>
      </c>
      <c r="BP34" s="17">
        <f t="shared" ref="BP34:BP39" si="81">I34+O34+U34+AA34+AG34+AM34+AS34+AY34+BE34</f>
        <v>4131</v>
      </c>
      <c r="BQ34" s="17">
        <f t="shared" ref="BQ34:BQ39" si="82">BP34/BO34</f>
        <v>172.125</v>
      </c>
    </row>
    <row r="35" spans="1:69" ht="15.75" customHeight="1" x14ac:dyDescent="0.25">
      <c r="A35" s="37"/>
      <c r="B35" s="38" t="s">
        <v>47</v>
      </c>
      <c r="C35" s="39" t="s">
        <v>32</v>
      </c>
      <c r="D35" s="40">
        <v>30</v>
      </c>
      <c r="E35" s="41">
        <v>185</v>
      </c>
      <c r="F35" s="41">
        <v>158</v>
      </c>
      <c r="G35" s="41">
        <v>157</v>
      </c>
      <c r="H35" s="41">
        <v>158</v>
      </c>
      <c r="I35" s="42">
        <f t="shared" si="62"/>
        <v>658</v>
      </c>
      <c r="J35" s="43">
        <v>30</v>
      </c>
      <c r="K35" s="44">
        <v>171</v>
      </c>
      <c r="L35" s="44">
        <v>157</v>
      </c>
      <c r="M35" s="44">
        <v>167</v>
      </c>
      <c r="N35" s="44">
        <v>169</v>
      </c>
      <c r="O35" s="42">
        <f t="shared" si="63"/>
        <v>664</v>
      </c>
      <c r="P35" s="43">
        <v>31</v>
      </c>
      <c r="Q35" s="44">
        <v>153</v>
      </c>
      <c r="R35" s="44">
        <v>156</v>
      </c>
      <c r="S35" s="44">
        <v>165</v>
      </c>
      <c r="T35" s="44">
        <v>153</v>
      </c>
      <c r="U35" s="42">
        <f t="shared" si="64"/>
        <v>627</v>
      </c>
      <c r="V35" s="43">
        <v>32</v>
      </c>
      <c r="W35" s="44">
        <v>167</v>
      </c>
      <c r="X35" s="44">
        <v>198</v>
      </c>
      <c r="Y35" s="44">
        <v>201</v>
      </c>
      <c r="Z35" s="44">
        <v>162</v>
      </c>
      <c r="AA35" s="42">
        <f t="shared" si="65"/>
        <v>728</v>
      </c>
      <c r="AB35" s="43"/>
      <c r="AC35" s="44"/>
      <c r="AD35" s="44"/>
      <c r="AE35" s="44"/>
      <c r="AF35" s="44"/>
      <c r="AG35" s="42">
        <f t="shared" si="66"/>
        <v>0</v>
      </c>
      <c r="AH35" s="43"/>
      <c r="AI35" s="44"/>
      <c r="AJ35" s="44"/>
      <c r="AK35" s="44"/>
      <c r="AL35" s="44"/>
      <c r="AM35" s="42">
        <f t="shared" si="67"/>
        <v>0</v>
      </c>
      <c r="AN35" s="43">
        <v>32</v>
      </c>
      <c r="AO35" s="44">
        <v>151</v>
      </c>
      <c r="AP35" s="44">
        <v>202</v>
      </c>
      <c r="AQ35" s="44">
        <v>160</v>
      </c>
      <c r="AR35" s="44">
        <v>147</v>
      </c>
      <c r="AS35" s="42">
        <f t="shared" si="68"/>
        <v>660</v>
      </c>
      <c r="AT35" s="43"/>
      <c r="AU35" s="44"/>
      <c r="AV35" s="44"/>
      <c r="AW35" s="44"/>
      <c r="AX35" s="44"/>
      <c r="AY35" s="42">
        <f t="shared" si="69"/>
        <v>0</v>
      </c>
      <c r="AZ35" s="43"/>
      <c r="BA35" s="44"/>
      <c r="BB35" s="44"/>
      <c r="BC35" s="44"/>
      <c r="BD35" s="44"/>
      <c r="BE35" s="42">
        <f t="shared" si="70"/>
        <v>0</v>
      </c>
      <c r="BF35" s="45">
        <f t="shared" si="71"/>
        <v>4</v>
      </c>
      <c r="BG35" s="17">
        <f t="shared" si="72"/>
        <v>4</v>
      </c>
      <c r="BH35" s="17">
        <f t="shared" si="73"/>
        <v>4</v>
      </c>
      <c r="BI35" s="17">
        <f t="shared" si="74"/>
        <v>4</v>
      </c>
      <c r="BJ35" s="17">
        <f t="shared" si="75"/>
        <v>0</v>
      </c>
      <c r="BK35" s="17">
        <f t="shared" si="76"/>
        <v>0</v>
      </c>
      <c r="BL35" s="17">
        <f t="shared" si="77"/>
        <v>4</v>
      </c>
      <c r="BM35" s="17">
        <f t="shared" si="78"/>
        <v>0</v>
      </c>
      <c r="BN35" s="17">
        <f t="shared" si="79"/>
        <v>0</v>
      </c>
      <c r="BO35" s="17">
        <f t="shared" si="80"/>
        <v>20</v>
      </c>
      <c r="BP35" s="17">
        <f t="shared" si="81"/>
        <v>3337</v>
      </c>
      <c r="BQ35" s="17">
        <f t="shared" si="82"/>
        <v>166.85</v>
      </c>
    </row>
    <row r="36" spans="1:69" ht="15.75" customHeight="1" x14ac:dyDescent="0.25">
      <c r="A36" s="37"/>
      <c r="B36" s="46" t="s">
        <v>56</v>
      </c>
      <c r="C36" s="39" t="s">
        <v>58</v>
      </c>
      <c r="D36" s="43"/>
      <c r="E36" s="44"/>
      <c r="F36" s="44"/>
      <c r="G36" s="44"/>
      <c r="H36" s="44"/>
      <c r="I36" s="42">
        <f t="shared" si="62"/>
        <v>0</v>
      </c>
      <c r="J36" s="43"/>
      <c r="K36" s="44"/>
      <c r="L36" s="44"/>
      <c r="M36" s="44"/>
      <c r="N36" s="44"/>
      <c r="O36" s="42">
        <f t="shared" si="63"/>
        <v>0</v>
      </c>
      <c r="P36" s="43"/>
      <c r="Q36" s="44"/>
      <c r="R36" s="44"/>
      <c r="S36" s="44"/>
      <c r="T36" s="44"/>
      <c r="U36" s="42">
        <f t="shared" si="64"/>
        <v>0</v>
      </c>
      <c r="V36" s="43"/>
      <c r="W36" s="44"/>
      <c r="X36" s="44"/>
      <c r="Y36" s="44"/>
      <c r="Z36" s="44"/>
      <c r="AA36" s="42">
        <f t="shared" si="65"/>
        <v>0</v>
      </c>
      <c r="AB36" s="43"/>
      <c r="AC36" s="44"/>
      <c r="AD36" s="44"/>
      <c r="AE36" s="44"/>
      <c r="AF36" s="44"/>
      <c r="AG36" s="42">
        <f t="shared" si="66"/>
        <v>0</v>
      </c>
      <c r="AH36" s="43"/>
      <c r="AI36" s="44"/>
      <c r="AJ36" s="44"/>
      <c r="AK36" s="44"/>
      <c r="AL36" s="44"/>
      <c r="AM36" s="42">
        <f t="shared" si="67"/>
        <v>0</v>
      </c>
      <c r="AN36" s="43"/>
      <c r="AO36" s="44"/>
      <c r="AP36" s="44"/>
      <c r="AQ36" s="44"/>
      <c r="AR36" s="44"/>
      <c r="AS36" s="42">
        <f t="shared" si="68"/>
        <v>0</v>
      </c>
      <c r="AT36" s="43"/>
      <c r="AU36" s="44"/>
      <c r="AV36" s="44"/>
      <c r="AW36" s="44"/>
      <c r="AX36" s="44"/>
      <c r="AY36" s="42">
        <f t="shared" si="69"/>
        <v>0</v>
      </c>
      <c r="AZ36" s="43"/>
      <c r="BA36" s="44"/>
      <c r="BB36" s="44"/>
      <c r="BC36" s="44"/>
      <c r="BD36" s="44"/>
      <c r="BE36" s="42">
        <f t="shared" si="70"/>
        <v>0</v>
      </c>
      <c r="BF36" s="45">
        <f t="shared" si="71"/>
        <v>0</v>
      </c>
      <c r="BG36" s="17">
        <f t="shared" si="72"/>
        <v>0</v>
      </c>
      <c r="BH36" s="17">
        <f t="shared" si="73"/>
        <v>0</v>
      </c>
      <c r="BI36" s="17">
        <f t="shared" si="74"/>
        <v>0</v>
      </c>
      <c r="BJ36" s="17">
        <f t="shared" si="75"/>
        <v>0</v>
      </c>
      <c r="BK36" s="17">
        <f t="shared" si="76"/>
        <v>0</v>
      </c>
      <c r="BL36" s="17">
        <f t="shared" si="77"/>
        <v>0</v>
      </c>
      <c r="BM36" s="17">
        <f t="shared" si="78"/>
        <v>0</v>
      </c>
      <c r="BN36" s="17">
        <f t="shared" si="79"/>
        <v>0</v>
      </c>
      <c r="BO36" s="17">
        <f t="shared" si="80"/>
        <v>0</v>
      </c>
      <c r="BP36" s="17">
        <f t="shared" si="81"/>
        <v>0</v>
      </c>
      <c r="BQ36" s="21" t="e">
        <f t="shared" si="82"/>
        <v>#DIV/0!</v>
      </c>
    </row>
    <row r="37" spans="1:69" ht="15.75" customHeight="1" x14ac:dyDescent="0.25">
      <c r="A37" s="37"/>
      <c r="B37" s="46" t="s">
        <v>108</v>
      </c>
      <c r="C37" s="47" t="s">
        <v>109</v>
      </c>
      <c r="D37" s="43"/>
      <c r="E37" s="44"/>
      <c r="F37" s="44"/>
      <c r="G37" s="44"/>
      <c r="H37" s="44"/>
      <c r="I37" s="42">
        <f t="shared" si="62"/>
        <v>0</v>
      </c>
      <c r="J37" s="43"/>
      <c r="K37" s="44"/>
      <c r="L37" s="44"/>
      <c r="M37" s="44"/>
      <c r="N37" s="44"/>
      <c r="O37" s="42">
        <f t="shared" si="63"/>
        <v>0</v>
      </c>
      <c r="P37" s="43"/>
      <c r="Q37" s="44"/>
      <c r="R37" s="44"/>
      <c r="S37" s="44"/>
      <c r="T37" s="44"/>
      <c r="U37" s="42">
        <f t="shared" si="64"/>
        <v>0</v>
      </c>
      <c r="V37" s="43"/>
      <c r="W37" s="44"/>
      <c r="X37" s="44"/>
      <c r="Y37" s="44"/>
      <c r="Z37" s="44"/>
      <c r="AA37" s="42">
        <f t="shared" si="65"/>
        <v>0</v>
      </c>
      <c r="AB37" s="43">
        <v>39</v>
      </c>
      <c r="AC37" s="44">
        <v>176</v>
      </c>
      <c r="AD37" s="44">
        <v>155</v>
      </c>
      <c r="AE37" s="44">
        <v>151</v>
      </c>
      <c r="AF37" s="44">
        <v>170</v>
      </c>
      <c r="AG37" s="42">
        <f t="shared" si="66"/>
        <v>652</v>
      </c>
      <c r="AH37" s="43"/>
      <c r="AI37" s="44"/>
      <c r="AJ37" s="44"/>
      <c r="AK37" s="44"/>
      <c r="AL37" s="44"/>
      <c r="AM37" s="42">
        <f t="shared" si="67"/>
        <v>0</v>
      </c>
      <c r="AN37" s="43"/>
      <c r="AO37" s="44"/>
      <c r="AP37" s="44"/>
      <c r="AQ37" s="44"/>
      <c r="AR37" s="44"/>
      <c r="AS37" s="42">
        <f t="shared" si="68"/>
        <v>0</v>
      </c>
      <c r="AT37" s="43"/>
      <c r="AU37" s="44"/>
      <c r="AV37" s="44"/>
      <c r="AW37" s="44"/>
      <c r="AX37" s="44"/>
      <c r="AY37" s="42">
        <f t="shared" si="69"/>
        <v>0</v>
      </c>
      <c r="AZ37" s="43"/>
      <c r="BA37" s="44"/>
      <c r="BB37" s="44"/>
      <c r="BC37" s="44"/>
      <c r="BD37" s="44"/>
      <c r="BE37" s="42">
        <f t="shared" si="70"/>
        <v>0</v>
      </c>
      <c r="BF37" s="45">
        <f t="shared" si="71"/>
        <v>0</v>
      </c>
      <c r="BG37" s="17">
        <f t="shared" si="72"/>
        <v>0</v>
      </c>
      <c r="BH37" s="17">
        <f t="shared" si="73"/>
        <v>0</v>
      </c>
      <c r="BI37" s="17">
        <f t="shared" si="74"/>
        <v>0</v>
      </c>
      <c r="BJ37" s="17">
        <f t="shared" si="75"/>
        <v>4</v>
      </c>
      <c r="BK37" s="17">
        <f t="shared" si="76"/>
        <v>0</v>
      </c>
      <c r="BL37" s="17">
        <f t="shared" si="77"/>
        <v>0</v>
      </c>
      <c r="BM37" s="17">
        <f t="shared" si="78"/>
        <v>0</v>
      </c>
      <c r="BN37" s="17">
        <f t="shared" si="79"/>
        <v>0</v>
      </c>
      <c r="BO37" s="17">
        <f t="shared" si="80"/>
        <v>4</v>
      </c>
      <c r="BP37" s="17">
        <f t="shared" si="81"/>
        <v>652</v>
      </c>
      <c r="BQ37" s="21">
        <f t="shared" si="82"/>
        <v>163</v>
      </c>
    </row>
    <row r="38" spans="1:69" ht="15.75" customHeight="1" x14ac:dyDescent="0.25">
      <c r="A38" s="37"/>
      <c r="B38" s="46">
        <v>5</v>
      </c>
      <c r="C38" s="47"/>
      <c r="D38" s="43"/>
      <c r="E38" s="44"/>
      <c r="F38" s="44"/>
      <c r="G38" s="44"/>
      <c r="H38" s="44"/>
      <c r="I38" s="42">
        <f t="shared" si="62"/>
        <v>0</v>
      </c>
      <c r="J38" s="43"/>
      <c r="K38" s="44"/>
      <c r="L38" s="44"/>
      <c r="M38" s="44"/>
      <c r="N38" s="44"/>
      <c r="O38" s="42">
        <f t="shared" si="63"/>
        <v>0</v>
      </c>
      <c r="P38" s="43"/>
      <c r="Q38" s="44"/>
      <c r="R38" s="44"/>
      <c r="S38" s="44"/>
      <c r="T38" s="44"/>
      <c r="U38" s="42">
        <f t="shared" si="64"/>
        <v>0</v>
      </c>
      <c r="V38" s="43"/>
      <c r="W38" s="44"/>
      <c r="X38" s="44"/>
      <c r="Y38" s="44"/>
      <c r="Z38" s="44"/>
      <c r="AA38" s="42">
        <f t="shared" si="65"/>
        <v>0</v>
      </c>
      <c r="AB38" s="43"/>
      <c r="AC38" s="44"/>
      <c r="AD38" s="44"/>
      <c r="AE38" s="44"/>
      <c r="AF38" s="44"/>
      <c r="AG38" s="42">
        <f t="shared" si="66"/>
        <v>0</v>
      </c>
      <c r="AH38" s="43"/>
      <c r="AI38" s="44"/>
      <c r="AJ38" s="44"/>
      <c r="AK38" s="44"/>
      <c r="AL38" s="44"/>
      <c r="AM38" s="42">
        <f t="shared" si="67"/>
        <v>0</v>
      </c>
      <c r="AN38" s="43"/>
      <c r="AO38" s="44"/>
      <c r="AP38" s="44"/>
      <c r="AQ38" s="44"/>
      <c r="AR38" s="44"/>
      <c r="AS38" s="42">
        <f t="shared" si="68"/>
        <v>0</v>
      </c>
      <c r="AT38" s="43"/>
      <c r="AU38" s="44"/>
      <c r="AV38" s="44"/>
      <c r="AW38" s="44"/>
      <c r="AX38" s="44"/>
      <c r="AY38" s="42">
        <f t="shared" si="69"/>
        <v>0</v>
      </c>
      <c r="AZ38" s="43"/>
      <c r="BA38" s="44"/>
      <c r="BB38" s="44"/>
      <c r="BC38" s="44"/>
      <c r="BD38" s="44"/>
      <c r="BE38" s="42">
        <f t="shared" si="70"/>
        <v>0</v>
      </c>
      <c r="BF38" s="45">
        <f t="shared" si="71"/>
        <v>0</v>
      </c>
      <c r="BG38" s="17">
        <f t="shared" si="72"/>
        <v>0</v>
      </c>
      <c r="BH38" s="17">
        <f t="shared" si="73"/>
        <v>0</v>
      </c>
      <c r="BI38" s="17">
        <f t="shared" si="74"/>
        <v>0</v>
      </c>
      <c r="BJ38" s="17">
        <f t="shared" si="75"/>
        <v>0</v>
      </c>
      <c r="BK38" s="17">
        <f t="shared" si="76"/>
        <v>0</v>
      </c>
      <c r="BL38" s="17">
        <f t="shared" si="77"/>
        <v>0</v>
      </c>
      <c r="BM38" s="17">
        <f t="shared" si="78"/>
        <v>0</v>
      </c>
      <c r="BN38" s="17">
        <f t="shared" si="79"/>
        <v>0</v>
      </c>
      <c r="BO38" s="17">
        <f t="shared" si="80"/>
        <v>0</v>
      </c>
      <c r="BP38" s="17">
        <f t="shared" si="81"/>
        <v>0</v>
      </c>
      <c r="BQ38" s="21" t="e">
        <f t="shared" si="82"/>
        <v>#DIV/0!</v>
      </c>
    </row>
    <row r="39" spans="1:69" ht="15.75" customHeight="1" x14ac:dyDescent="0.25">
      <c r="A39" s="37"/>
      <c r="B39" s="46">
        <v>6</v>
      </c>
      <c r="C39" s="47"/>
      <c r="D39" s="43"/>
      <c r="E39" s="44"/>
      <c r="F39" s="44"/>
      <c r="G39" s="44"/>
      <c r="H39" s="44"/>
      <c r="I39" s="42">
        <f t="shared" si="62"/>
        <v>0</v>
      </c>
      <c r="J39" s="43"/>
      <c r="K39" s="44"/>
      <c r="L39" s="44"/>
      <c r="M39" s="44"/>
      <c r="N39" s="44"/>
      <c r="O39" s="42">
        <f t="shared" si="63"/>
        <v>0</v>
      </c>
      <c r="P39" s="43"/>
      <c r="Q39" s="44"/>
      <c r="R39" s="44"/>
      <c r="S39" s="44"/>
      <c r="T39" s="44"/>
      <c r="U39" s="42">
        <f t="shared" si="64"/>
        <v>0</v>
      </c>
      <c r="V39" s="43"/>
      <c r="W39" s="44"/>
      <c r="X39" s="44"/>
      <c r="Y39" s="44"/>
      <c r="Z39" s="44"/>
      <c r="AA39" s="42">
        <f t="shared" si="65"/>
        <v>0</v>
      </c>
      <c r="AB39" s="43"/>
      <c r="AC39" s="44"/>
      <c r="AD39" s="44"/>
      <c r="AE39" s="44"/>
      <c r="AF39" s="44"/>
      <c r="AG39" s="42">
        <f t="shared" si="66"/>
        <v>0</v>
      </c>
      <c r="AH39" s="43"/>
      <c r="AI39" s="44"/>
      <c r="AJ39" s="44"/>
      <c r="AK39" s="44"/>
      <c r="AL39" s="44"/>
      <c r="AM39" s="42">
        <f t="shared" si="67"/>
        <v>0</v>
      </c>
      <c r="AN39" s="43"/>
      <c r="AO39" s="44"/>
      <c r="AP39" s="44"/>
      <c r="AQ39" s="44"/>
      <c r="AR39" s="44"/>
      <c r="AS39" s="42">
        <f t="shared" si="68"/>
        <v>0</v>
      </c>
      <c r="AT39" s="43"/>
      <c r="AU39" s="44"/>
      <c r="AV39" s="44"/>
      <c r="AW39" s="44"/>
      <c r="AX39" s="44"/>
      <c r="AY39" s="42">
        <f t="shared" si="69"/>
        <v>0</v>
      </c>
      <c r="AZ39" s="43"/>
      <c r="BA39" s="44"/>
      <c r="BB39" s="44"/>
      <c r="BC39" s="44"/>
      <c r="BD39" s="44"/>
      <c r="BE39" s="42">
        <f t="shared" si="70"/>
        <v>0</v>
      </c>
      <c r="BF39" s="45">
        <f t="shared" si="71"/>
        <v>0</v>
      </c>
      <c r="BG39" s="17">
        <f t="shared" si="72"/>
        <v>0</v>
      </c>
      <c r="BH39" s="17">
        <f t="shared" si="73"/>
        <v>0</v>
      </c>
      <c r="BI39" s="17">
        <f t="shared" si="74"/>
        <v>0</v>
      </c>
      <c r="BJ39" s="17">
        <f t="shared" si="75"/>
        <v>0</v>
      </c>
      <c r="BK39" s="17">
        <f t="shared" si="76"/>
        <v>0</v>
      </c>
      <c r="BL39" s="17">
        <f t="shared" si="77"/>
        <v>0</v>
      </c>
      <c r="BM39" s="17">
        <f t="shared" si="78"/>
        <v>0</v>
      </c>
      <c r="BN39" s="17">
        <f t="shared" si="79"/>
        <v>0</v>
      </c>
      <c r="BO39" s="17">
        <f t="shared" si="80"/>
        <v>0</v>
      </c>
      <c r="BP39" s="17">
        <f t="shared" si="81"/>
        <v>0</v>
      </c>
      <c r="BQ39" s="21" t="e">
        <f t="shared" si="82"/>
        <v>#DIV/0!</v>
      </c>
    </row>
    <row r="40" spans="1:69" ht="15.75" customHeight="1" x14ac:dyDescent="0.25">
      <c r="A40" s="37"/>
      <c r="B40" s="38" t="s">
        <v>48</v>
      </c>
      <c r="C40" s="47"/>
      <c r="D40" s="43"/>
      <c r="E40" s="44"/>
      <c r="F40" s="44"/>
      <c r="G40" s="44"/>
      <c r="H40" s="44"/>
      <c r="I40" s="59"/>
      <c r="J40" s="43"/>
      <c r="K40" s="44"/>
      <c r="L40" s="44"/>
      <c r="M40" s="44"/>
      <c r="N40" s="44"/>
      <c r="O40" s="59"/>
      <c r="P40" s="43"/>
      <c r="Q40" s="44"/>
      <c r="R40" s="44"/>
      <c r="S40" s="44"/>
      <c r="T40" s="44"/>
      <c r="U40" s="59"/>
      <c r="V40" s="43"/>
      <c r="W40" s="44"/>
      <c r="X40" s="44"/>
      <c r="Y40" s="44"/>
      <c r="Z40" s="44"/>
      <c r="AA40" s="42">
        <f t="shared" si="65"/>
        <v>0</v>
      </c>
      <c r="AB40" s="43"/>
      <c r="AC40" s="44"/>
      <c r="AD40" s="44"/>
      <c r="AE40" s="44"/>
      <c r="AF40" s="44"/>
      <c r="AG40" s="59"/>
      <c r="AH40" s="43"/>
      <c r="AI40" s="44"/>
      <c r="AJ40" s="44"/>
      <c r="AK40" s="44"/>
      <c r="AL40" s="44"/>
      <c r="AM40" s="59"/>
      <c r="AN40" s="43"/>
      <c r="AO40" s="44"/>
      <c r="AP40" s="44"/>
      <c r="AQ40" s="44"/>
      <c r="AR40" s="44"/>
      <c r="AS40" s="59"/>
      <c r="AT40" s="43"/>
      <c r="AU40" s="44"/>
      <c r="AV40" s="44"/>
      <c r="AW40" s="44"/>
      <c r="AX40" s="44"/>
      <c r="AY40" s="59"/>
      <c r="AZ40" s="43"/>
      <c r="BA40" s="44"/>
      <c r="BB40" s="44"/>
      <c r="BC40" s="44"/>
      <c r="BD40" s="44"/>
      <c r="BE40" s="59"/>
      <c r="BF40" s="48"/>
      <c r="BG40" s="21"/>
      <c r="BH40" s="21"/>
      <c r="BI40" s="21"/>
      <c r="BJ40" s="21"/>
      <c r="BK40" s="21"/>
      <c r="BL40" s="21"/>
      <c r="BM40" s="21"/>
      <c r="BN40" s="21"/>
      <c r="BO40" s="21"/>
      <c r="BP40" s="21"/>
      <c r="BQ40" s="21"/>
    </row>
    <row r="41" spans="1:69" ht="15.75" customHeight="1" x14ac:dyDescent="0.25">
      <c r="A41" s="37"/>
      <c r="B41" s="38" t="s">
        <v>35</v>
      </c>
      <c r="C41" s="47"/>
      <c r="D41" s="43"/>
      <c r="E41" s="41">
        <f>SUM(E34:E39)</f>
        <v>332</v>
      </c>
      <c r="F41" s="41">
        <f>SUM(F34:F39)</f>
        <v>346</v>
      </c>
      <c r="G41" s="41">
        <f>SUM(G34:G39)</f>
        <v>348</v>
      </c>
      <c r="H41" s="41">
        <f>SUM(H34:H39)</f>
        <v>325</v>
      </c>
      <c r="I41" s="42">
        <f>SUM(I34:I39)</f>
        <v>1351</v>
      </c>
      <c r="J41" s="43"/>
      <c r="K41" s="41">
        <f>SUM(K34:K39)</f>
        <v>339</v>
      </c>
      <c r="L41" s="41">
        <f>SUM(L34:L39)</f>
        <v>307</v>
      </c>
      <c r="M41" s="41">
        <f>SUM(M34:M39)</f>
        <v>326</v>
      </c>
      <c r="N41" s="41">
        <f>SUM(N34:N39)</f>
        <v>373</v>
      </c>
      <c r="O41" s="42">
        <f>SUM(O34:O39)</f>
        <v>1345</v>
      </c>
      <c r="P41" s="43"/>
      <c r="Q41" s="41">
        <f>SUM(Q34:Q39)</f>
        <v>351</v>
      </c>
      <c r="R41" s="41">
        <f>SUM(R34:R39)</f>
        <v>291</v>
      </c>
      <c r="S41" s="41">
        <f>SUM(S34:S39)</f>
        <v>322</v>
      </c>
      <c r="T41" s="41">
        <f>SUM(T34:T39)</f>
        <v>321</v>
      </c>
      <c r="U41" s="42">
        <f>SUM(U34:U39)</f>
        <v>1285</v>
      </c>
      <c r="V41" s="43"/>
      <c r="W41" s="41">
        <f>SUM(W34:W40)</f>
        <v>305</v>
      </c>
      <c r="X41" s="41">
        <f>SUM(X34:X40)</f>
        <v>352</v>
      </c>
      <c r="Y41" s="41">
        <f>SUM(Y34:Y40)</f>
        <v>372</v>
      </c>
      <c r="Z41" s="41">
        <f>SUM(Z34:Z40)</f>
        <v>343</v>
      </c>
      <c r="AA41" s="42">
        <f>SUM(AA34:AA39)</f>
        <v>1372</v>
      </c>
      <c r="AB41" s="43"/>
      <c r="AC41" s="41">
        <f>SUM(AC34:AC39)</f>
        <v>351</v>
      </c>
      <c r="AD41" s="41">
        <f>SUM(AD34:AD39)</f>
        <v>323</v>
      </c>
      <c r="AE41" s="41">
        <f>SUM(AE34:AE39)</f>
        <v>340</v>
      </c>
      <c r="AF41" s="41">
        <f>SUM(AF34:AF39)</f>
        <v>349</v>
      </c>
      <c r="AG41" s="42">
        <f>SUM(AG34:AG39)</f>
        <v>1363</v>
      </c>
      <c r="AH41" s="43"/>
      <c r="AI41" s="41">
        <f>SUM(AI34:AI39)</f>
        <v>0</v>
      </c>
      <c r="AJ41" s="41">
        <f>SUM(AJ34:AJ39)</f>
        <v>0</v>
      </c>
      <c r="AK41" s="41">
        <f>SUM(AK34:AK39)</f>
        <v>0</v>
      </c>
      <c r="AL41" s="41">
        <f>SUM(AL34:AL39)</f>
        <v>0</v>
      </c>
      <c r="AM41" s="42">
        <f>SUM(AM34:AM39)</f>
        <v>0</v>
      </c>
      <c r="AN41" s="43"/>
      <c r="AO41" s="41">
        <f>SUM(AO34:AO39)</f>
        <v>343</v>
      </c>
      <c r="AP41" s="41">
        <f>SUM(AP34:AP39)</f>
        <v>397</v>
      </c>
      <c r="AQ41" s="41">
        <f>SUM(AQ34:AQ39)</f>
        <v>328</v>
      </c>
      <c r="AR41" s="41">
        <f>SUM(AR34:AR39)</f>
        <v>336</v>
      </c>
      <c r="AS41" s="42">
        <f>SUM(AS34:AS39)</f>
        <v>1404</v>
      </c>
      <c r="AT41" s="43"/>
      <c r="AU41" s="41">
        <f>SUM(AU34:AU39)</f>
        <v>0</v>
      </c>
      <c r="AV41" s="41">
        <f>SUM(AV34:AV39)</f>
        <v>0</v>
      </c>
      <c r="AW41" s="41">
        <f>SUM(AW34:AW39)</f>
        <v>0</v>
      </c>
      <c r="AX41" s="41">
        <f>SUM(AX34:AX39)</f>
        <v>0</v>
      </c>
      <c r="AY41" s="42">
        <f>SUM(AY34:AY39)</f>
        <v>0</v>
      </c>
      <c r="AZ41" s="43"/>
      <c r="BA41" s="41">
        <f>SUM(BA34:BA39)</f>
        <v>0</v>
      </c>
      <c r="BB41" s="41">
        <f>SUM(BB34:BB39)</f>
        <v>0</v>
      </c>
      <c r="BC41" s="41">
        <f>SUM(BC34:BC39)</f>
        <v>0</v>
      </c>
      <c r="BD41" s="41">
        <f>SUM(BD34:BD39)</f>
        <v>0</v>
      </c>
      <c r="BE41" s="42">
        <f>SUM(BE34:BE39)</f>
        <v>0</v>
      </c>
      <c r="BF41" s="45">
        <f>SUM((IF(E41&gt;0,1,0)+(IF(F41&gt;0,1,0)+(IF(G41&gt;0,1,0)+(IF(H41&gt;0,1,0))))))</f>
        <v>4</v>
      </c>
      <c r="BG41" s="17">
        <f>SUM((IF(K41&gt;0,1,0)+(IF(L41&gt;0,1,0)+(IF(M41&gt;0,1,0)+(IF(N41&gt;0,1,0))))))</f>
        <v>4</v>
      </c>
      <c r="BH41" s="17">
        <f>SUM((IF(Q41&gt;0,1,0)+(IF(R41&gt;0,1,0)+(IF(S41&gt;0,1,0)+(IF(T41&gt;0,1,0))))))</f>
        <v>4</v>
      </c>
      <c r="BI41" s="17">
        <f>SUM((IF(W41&gt;0,1,0)+(IF(X41&gt;0,1,0)+(IF(Y41&gt;0,1,0)+(IF(Z41&gt;0,1,0))))))</f>
        <v>4</v>
      </c>
      <c r="BJ41" s="17">
        <f>SUM((IF(AC41&gt;0,1,0)+(IF(AD41&gt;0,1,0)+(IF(AE41&gt;0,1,0)+(IF(AF41&gt;0,1,0))))))</f>
        <v>4</v>
      </c>
      <c r="BK41" s="17">
        <f>SUM((IF(AI41&gt;0,1,0)+(IF(AJ41&gt;0,1,0)+(IF(AK41&gt;0,1,0)+(IF(AL41&gt;0,1,0))))))</f>
        <v>0</v>
      </c>
      <c r="BL41" s="17">
        <f>SUM((IF(AO41&gt;0,1,0)+(IF(AP41&gt;0,1,0)+(IF(AQ41&gt;0,1,0)+(IF(AR41&gt;0,1,0))))))</f>
        <v>4</v>
      </c>
      <c r="BM41" s="17">
        <f>SUM((IF(AU41&gt;0,1,0)+(IF(AV41&gt;0,1,0)+(IF(AW41&gt;0,1,0)+(IF(AX41&gt;0,1,0))))))</f>
        <v>0</v>
      </c>
      <c r="BN41" s="17">
        <f>SUM((IF(BA41&gt;0,1,0)+(IF(BB41&gt;0,1,0)+(IF(BC41&gt;0,1,0)+(IF(BD41&gt;0,1,0))))))</f>
        <v>0</v>
      </c>
      <c r="BO41" s="17">
        <f>SUM(BF41:BN41)</f>
        <v>24</v>
      </c>
      <c r="BP41" s="17">
        <f>I41+O41+U41+AA41+AG41+AM41+AS41+AY41+BE41</f>
        <v>8120</v>
      </c>
      <c r="BQ41" s="17">
        <f>BP41/BO41</f>
        <v>338.33333333333331</v>
      </c>
    </row>
    <row r="42" spans="1:69" ht="15.75" customHeight="1" x14ac:dyDescent="0.25">
      <c r="A42" s="37"/>
      <c r="B42" s="38" t="s">
        <v>36</v>
      </c>
      <c r="C42" s="47"/>
      <c r="D42" s="40">
        <f>SUM(D34:D39)</f>
        <v>70</v>
      </c>
      <c r="E42" s="41">
        <f>E41+$D$42</f>
        <v>402</v>
      </c>
      <c r="F42" s="41">
        <f>F41+$D$42</f>
        <v>416</v>
      </c>
      <c r="G42" s="41">
        <f>G41+$D$42</f>
        <v>418</v>
      </c>
      <c r="H42" s="41">
        <f>H41+$D$42</f>
        <v>395</v>
      </c>
      <c r="I42" s="42">
        <f>E42+F42+G42+H42</f>
        <v>1631</v>
      </c>
      <c r="J42" s="40">
        <f>SUM(J34:J39)</f>
        <v>70</v>
      </c>
      <c r="K42" s="41">
        <f>K41+$J$42</f>
        <v>409</v>
      </c>
      <c r="L42" s="41">
        <f>L41+$J$42</f>
        <v>377</v>
      </c>
      <c r="M42" s="41">
        <f>M41+$J$42</f>
        <v>396</v>
      </c>
      <c r="N42" s="41">
        <f>N41+$J$42</f>
        <v>443</v>
      </c>
      <c r="O42" s="42">
        <f>K42+L42+M42+N42</f>
        <v>1625</v>
      </c>
      <c r="P42" s="40">
        <f>SUM(P34:P39)</f>
        <v>70</v>
      </c>
      <c r="Q42" s="41">
        <f>Q41+$P$42</f>
        <v>421</v>
      </c>
      <c r="R42" s="41">
        <f>R41+$P$42</f>
        <v>361</v>
      </c>
      <c r="S42" s="41">
        <f>S41+$P$42</f>
        <v>392</v>
      </c>
      <c r="T42" s="41">
        <f>T41+$P$42</f>
        <v>391</v>
      </c>
      <c r="U42" s="42">
        <f>Q42+R42+S42+T42</f>
        <v>1565</v>
      </c>
      <c r="V42" s="40">
        <f>SUM(V34:V39)</f>
        <v>71</v>
      </c>
      <c r="W42" s="41">
        <f>W41+$V$42</f>
        <v>376</v>
      </c>
      <c r="X42" s="41">
        <f>X41+$V$42</f>
        <v>423</v>
      </c>
      <c r="Y42" s="41">
        <f>Y41+$V$42</f>
        <v>443</v>
      </c>
      <c r="Z42" s="41">
        <f>Z41+$V$42</f>
        <v>414</v>
      </c>
      <c r="AA42" s="42">
        <f>W42+X42+Y42+Z42</f>
        <v>1656</v>
      </c>
      <c r="AB42" s="40">
        <f>SUM(AB34:AB39)</f>
        <v>78</v>
      </c>
      <c r="AC42" s="41">
        <f>AC41+$AB$42</f>
        <v>429</v>
      </c>
      <c r="AD42" s="41">
        <f>AD41+$AB$42</f>
        <v>401</v>
      </c>
      <c r="AE42" s="41">
        <f>AE41+$AB$42</f>
        <v>418</v>
      </c>
      <c r="AF42" s="41">
        <f>AF41+$AB$42</f>
        <v>427</v>
      </c>
      <c r="AG42" s="42">
        <f>AC42+AD42+AE42+AF42</f>
        <v>1675</v>
      </c>
      <c r="AH42" s="40">
        <f>SUM(AH34:AH39)</f>
        <v>0</v>
      </c>
      <c r="AI42" s="41">
        <f>AI41+$AH$42</f>
        <v>0</v>
      </c>
      <c r="AJ42" s="41">
        <f>AJ41+$AH$42</f>
        <v>0</v>
      </c>
      <c r="AK42" s="41">
        <f>AK41+$AH$42</f>
        <v>0</v>
      </c>
      <c r="AL42" s="41">
        <f>AL41+$AH$42</f>
        <v>0</v>
      </c>
      <c r="AM42" s="42">
        <f>AI42+AJ42+AK42+AL42</f>
        <v>0</v>
      </c>
      <c r="AN42" s="40">
        <f>SUM(AN34:AN39)</f>
        <v>71</v>
      </c>
      <c r="AO42" s="41">
        <f>AO41+$AN$42</f>
        <v>414</v>
      </c>
      <c r="AP42" s="41">
        <f>AP41+$AN$42</f>
        <v>468</v>
      </c>
      <c r="AQ42" s="41">
        <f>AQ41+$AN$42</f>
        <v>399</v>
      </c>
      <c r="AR42" s="41">
        <f>AR41+$AN$42</f>
        <v>407</v>
      </c>
      <c r="AS42" s="42">
        <f>AO42+AP42+AQ42+AR42</f>
        <v>1688</v>
      </c>
      <c r="AT42" s="40">
        <f>SUM(AT34:AT39)</f>
        <v>0</v>
      </c>
      <c r="AU42" s="41">
        <f>AU41+$AT$42</f>
        <v>0</v>
      </c>
      <c r="AV42" s="41">
        <f>AV41+$AT$42</f>
        <v>0</v>
      </c>
      <c r="AW42" s="41">
        <f>AW41+$AT$42</f>
        <v>0</v>
      </c>
      <c r="AX42" s="41">
        <f>AX41+$AT$42</f>
        <v>0</v>
      </c>
      <c r="AY42" s="42">
        <f>AU42+AV42+AW42+AX42</f>
        <v>0</v>
      </c>
      <c r="AZ42" s="40">
        <f>SUM(AZ34:AZ39)</f>
        <v>0</v>
      </c>
      <c r="BA42" s="41">
        <f>BA41+$AZ$42</f>
        <v>0</v>
      </c>
      <c r="BB42" s="41">
        <f>BB41+$AZ$42</f>
        <v>0</v>
      </c>
      <c r="BC42" s="41">
        <f>BC41+$AZ$42</f>
        <v>0</v>
      </c>
      <c r="BD42" s="41">
        <f>BD41+$AZ$42</f>
        <v>0</v>
      </c>
      <c r="BE42" s="42">
        <f>BA42+BB42+BC42+BD42</f>
        <v>0</v>
      </c>
      <c r="BF42" s="45">
        <f>SUM((IF(E42&gt;0,1,0)+(IF(F42&gt;0,1,0)+(IF(G42&gt;0,1,0)+(IF(H42&gt;0,1,0))))))</f>
        <v>4</v>
      </c>
      <c r="BG42" s="17">
        <f>SUM((IF(K42&gt;0,1,0)+(IF(L42&gt;0,1,0)+(IF(M42&gt;0,1,0)+(IF(N42&gt;0,1,0))))))</f>
        <v>4</v>
      </c>
      <c r="BH42" s="17">
        <f>SUM((IF(Q42&gt;0,1,0)+(IF(R42&gt;0,1,0)+(IF(S42&gt;0,1,0)+(IF(T42&gt;0,1,0))))))</f>
        <v>4</v>
      </c>
      <c r="BI42" s="17">
        <f>SUM((IF(W42&gt;0,1,0)+(IF(X42&gt;0,1,0)+(IF(Y42&gt;0,1,0)+(IF(Z42&gt;0,1,0))))))</f>
        <v>4</v>
      </c>
      <c r="BJ42" s="17">
        <f>SUM((IF(AC42&gt;0,1,0)+(IF(AD42&gt;0,1,0)+(IF(AE42&gt;0,1,0)+(IF(AF42&gt;0,1,0))))))</f>
        <v>4</v>
      </c>
      <c r="BK42" s="17">
        <f>SUM((IF(AI42&gt;0,1,0)+(IF(AJ42&gt;0,1,0)+(IF(AK42&gt;0,1,0)+(IF(AL42&gt;0,1,0))))))</f>
        <v>0</v>
      </c>
      <c r="BL42" s="17">
        <f>SUM((IF(AO42&gt;0,1,0)+(IF(AP42&gt;0,1,0)+(IF(AQ42&gt;0,1,0)+(IF(AR42&gt;0,1,0))))))</f>
        <v>4</v>
      </c>
      <c r="BM42" s="17">
        <f>SUM((IF(AU42&gt;0,1,0)+(IF(AV42&gt;0,1,0)+(IF(AW42&gt;0,1,0)+(IF(AX42&gt;0,1,0))))))</f>
        <v>0</v>
      </c>
      <c r="BN42" s="17">
        <f>SUM((IF(BA42&gt;0,1,0)+(IF(BB42&gt;0,1,0)+(IF(BC42&gt;0,1,0)+(IF(BD42&gt;0,1,0))))))</f>
        <v>0</v>
      </c>
      <c r="BO42" s="17">
        <f>SUM(BF42:BN42)</f>
        <v>24</v>
      </c>
      <c r="BP42" s="17">
        <f>I42+O42+U42+AA42+AG42+AM42+AS42+AY42+BE42</f>
        <v>9840</v>
      </c>
      <c r="BQ42" s="17">
        <f>BP42/BO42</f>
        <v>410</v>
      </c>
    </row>
    <row r="43" spans="1:69" ht="15.75" customHeight="1" x14ac:dyDescent="0.25">
      <c r="A43" s="37"/>
      <c r="B43" s="38" t="s">
        <v>37</v>
      </c>
      <c r="C43" s="47"/>
      <c r="D43" s="43"/>
      <c r="E43" s="41">
        <f t="shared" ref="E43:I44" si="83">IF($D$42&gt;0,IF(E41=E55,0.5,IF(E41&gt;E55,1,0)),0)</f>
        <v>1</v>
      </c>
      <c r="F43" s="41">
        <f t="shared" si="83"/>
        <v>1</v>
      </c>
      <c r="G43" s="41">
        <f t="shared" si="83"/>
        <v>1</v>
      </c>
      <c r="H43" s="41">
        <f t="shared" si="83"/>
        <v>1</v>
      </c>
      <c r="I43" s="42">
        <f t="shared" si="83"/>
        <v>1</v>
      </c>
      <c r="J43" s="43"/>
      <c r="K43" s="41">
        <f t="shared" ref="K43:O44" si="84">IF($J$42&gt;0,IF(K41=K102,0.5,IF(K41&gt;K102,1,0)),0)</f>
        <v>1</v>
      </c>
      <c r="L43" s="41">
        <f t="shared" si="84"/>
        <v>1</v>
      </c>
      <c r="M43" s="41">
        <f t="shared" si="84"/>
        <v>1</v>
      </c>
      <c r="N43" s="41">
        <f t="shared" si="84"/>
        <v>1</v>
      </c>
      <c r="O43" s="42">
        <f t="shared" si="84"/>
        <v>1</v>
      </c>
      <c r="P43" s="43"/>
      <c r="Q43" s="41">
        <f t="shared" ref="Q43:U44" si="85">IF($P$42&gt;0,IF(Q41=Q28,0.5,IF(Q41&gt;Q28,1,0)),0)</f>
        <v>1</v>
      </c>
      <c r="R43" s="41">
        <f t="shared" si="85"/>
        <v>0</v>
      </c>
      <c r="S43" s="41">
        <f t="shared" si="85"/>
        <v>1</v>
      </c>
      <c r="T43" s="41">
        <f t="shared" si="85"/>
        <v>1</v>
      </c>
      <c r="U43" s="42">
        <f t="shared" si="85"/>
        <v>1</v>
      </c>
      <c r="V43" s="43"/>
      <c r="W43" s="41">
        <f t="shared" ref="W43:AA44" si="86">IF($V$42&gt;0,IF(W41=W68,0.5,IF(W41&gt;W68,1,0)),0)</f>
        <v>0</v>
      </c>
      <c r="X43" s="41">
        <f t="shared" si="86"/>
        <v>1</v>
      </c>
      <c r="Y43" s="41">
        <f t="shared" si="86"/>
        <v>1</v>
      </c>
      <c r="Z43" s="41">
        <f t="shared" si="86"/>
        <v>0</v>
      </c>
      <c r="AA43" s="42">
        <f t="shared" si="86"/>
        <v>0</v>
      </c>
      <c r="AB43" s="43"/>
      <c r="AC43" s="41">
        <f t="shared" ref="AC43:AG44" si="87">IF($AB$42&gt;0,IF(AC41=AC118,0.5,IF(AC41&gt;AC118,1,0)),0)</f>
        <v>1</v>
      </c>
      <c r="AD43" s="41">
        <f t="shared" si="87"/>
        <v>1</v>
      </c>
      <c r="AE43" s="41">
        <f t="shared" si="87"/>
        <v>1</v>
      </c>
      <c r="AF43" s="41">
        <f t="shared" si="87"/>
        <v>1</v>
      </c>
      <c r="AG43" s="42">
        <f t="shared" si="87"/>
        <v>1</v>
      </c>
      <c r="AH43" s="43"/>
      <c r="AI43" s="41">
        <f>IF($AH$42&gt;0,IF(AI41=AI14,0.5,IF(AI41&gt;AI14,1,0)),0)</f>
        <v>0</v>
      </c>
      <c r="AJ43" s="41">
        <f>IF($AH$42&gt;0,IF(AJ41=AJ14,0.5,IF(AJ41&gt;AJ14,1,0)),0)</f>
        <v>0</v>
      </c>
      <c r="AK43" s="41">
        <f>IF($AH$42&gt;0,IF(AK41=AK14,0.5,IF(AK41&gt;AK14,1,0)),0)</f>
        <v>0</v>
      </c>
      <c r="AL43" s="41">
        <f>IF($AH$42&gt;0,IF(AL41=AL14,0.5,IF(AL41&gt;AL14,1,0)),0)</f>
        <v>0</v>
      </c>
      <c r="AM43" s="42">
        <f>IF($AH$42&gt;0,IF(AM41=AM14,0.5,IF(AM41&gt;AM14,1,0)),0)</f>
        <v>0</v>
      </c>
      <c r="AN43" s="43"/>
      <c r="AO43" s="41">
        <f t="shared" ref="AO43:AS44" si="88">IF($AN$42&gt;0,IF(AO41=AO146,0.5,IF(AO41&gt;AO146,1,0)),0)</f>
        <v>0</v>
      </c>
      <c r="AP43" s="41">
        <f t="shared" si="88"/>
        <v>1</v>
      </c>
      <c r="AQ43" s="41">
        <f t="shared" si="88"/>
        <v>0</v>
      </c>
      <c r="AR43" s="41">
        <f t="shared" si="88"/>
        <v>0</v>
      </c>
      <c r="AS43" s="42">
        <f t="shared" si="88"/>
        <v>1</v>
      </c>
      <c r="AT43" s="43"/>
      <c r="AU43" s="41">
        <f t="shared" ref="AU43:AY44" si="89">IF($AT$42&gt;0,IF(AU41=AU130,0.5,IF(AU41&gt;AU130,1,0)),0)</f>
        <v>0</v>
      </c>
      <c r="AV43" s="41">
        <f t="shared" si="89"/>
        <v>0</v>
      </c>
      <c r="AW43" s="41">
        <f t="shared" si="89"/>
        <v>0</v>
      </c>
      <c r="AX43" s="41">
        <f t="shared" si="89"/>
        <v>0</v>
      </c>
      <c r="AY43" s="42">
        <f t="shared" si="89"/>
        <v>0</v>
      </c>
      <c r="AZ43" s="43"/>
      <c r="BA43" s="41">
        <f t="shared" ref="BA43:BE44" si="90">IF($AZ$42&gt;0,IF(BA41=BA84,0.5,IF(BA41&gt;BA84,1,0)),0)</f>
        <v>0</v>
      </c>
      <c r="BB43" s="41">
        <f t="shared" si="90"/>
        <v>0</v>
      </c>
      <c r="BC43" s="41">
        <f t="shared" si="90"/>
        <v>0</v>
      </c>
      <c r="BD43" s="41">
        <f t="shared" si="90"/>
        <v>0</v>
      </c>
      <c r="BE43" s="42">
        <f t="shared" si="90"/>
        <v>0</v>
      </c>
      <c r="BF43" s="48"/>
      <c r="BG43" s="21"/>
      <c r="BH43" s="21"/>
      <c r="BI43" s="21"/>
      <c r="BJ43" s="21"/>
      <c r="BK43" s="21"/>
      <c r="BL43" s="21"/>
      <c r="BM43" s="21"/>
      <c r="BN43" s="21"/>
      <c r="BO43" s="21"/>
      <c r="BP43" s="17">
        <f>I43+O43+U43+AA43+AG43+AM43+AS43+AY43+BE43</f>
        <v>5</v>
      </c>
      <c r="BQ43" s="21"/>
    </row>
    <row r="44" spans="1:69" ht="15.75" customHeight="1" x14ac:dyDescent="0.25">
      <c r="A44" s="37"/>
      <c r="B44" s="38" t="s">
        <v>38</v>
      </c>
      <c r="C44" s="47"/>
      <c r="D44" s="43"/>
      <c r="E44" s="41">
        <f t="shared" si="83"/>
        <v>1</v>
      </c>
      <c r="F44" s="41">
        <f t="shared" si="83"/>
        <v>1</v>
      </c>
      <c r="G44" s="41">
        <f t="shared" si="83"/>
        <v>1</v>
      </c>
      <c r="H44" s="41">
        <f t="shared" si="83"/>
        <v>1</v>
      </c>
      <c r="I44" s="42">
        <f t="shared" si="83"/>
        <v>1</v>
      </c>
      <c r="J44" s="43"/>
      <c r="K44" s="41">
        <f t="shared" si="84"/>
        <v>0</v>
      </c>
      <c r="L44" s="41">
        <f t="shared" si="84"/>
        <v>0</v>
      </c>
      <c r="M44" s="41">
        <f t="shared" si="84"/>
        <v>1</v>
      </c>
      <c r="N44" s="41">
        <f t="shared" si="84"/>
        <v>1</v>
      </c>
      <c r="O44" s="42">
        <f t="shared" si="84"/>
        <v>1</v>
      </c>
      <c r="P44" s="43"/>
      <c r="Q44" s="41">
        <f t="shared" si="85"/>
        <v>0</v>
      </c>
      <c r="R44" s="41">
        <f t="shared" si="85"/>
        <v>0</v>
      </c>
      <c r="S44" s="41">
        <f t="shared" si="85"/>
        <v>1</v>
      </c>
      <c r="T44" s="41">
        <f t="shared" si="85"/>
        <v>1</v>
      </c>
      <c r="U44" s="42">
        <f t="shared" si="85"/>
        <v>0</v>
      </c>
      <c r="V44" s="43"/>
      <c r="W44" s="41">
        <f t="shared" si="86"/>
        <v>0</v>
      </c>
      <c r="X44" s="41">
        <f t="shared" si="86"/>
        <v>0</v>
      </c>
      <c r="Y44" s="41">
        <f t="shared" si="86"/>
        <v>0</v>
      </c>
      <c r="Z44" s="41">
        <f t="shared" si="86"/>
        <v>0</v>
      </c>
      <c r="AA44" s="42">
        <f t="shared" si="86"/>
        <v>0</v>
      </c>
      <c r="AB44" s="43"/>
      <c r="AC44" s="41">
        <f t="shared" si="87"/>
        <v>1</v>
      </c>
      <c r="AD44" s="41">
        <f t="shared" si="87"/>
        <v>1</v>
      </c>
      <c r="AE44" s="41">
        <f t="shared" si="87"/>
        <v>1</v>
      </c>
      <c r="AF44" s="41">
        <f t="shared" si="87"/>
        <v>1</v>
      </c>
      <c r="AG44" s="42">
        <f t="shared" si="87"/>
        <v>1</v>
      </c>
      <c r="AH44" s="43"/>
      <c r="AI44" s="41">
        <f>IF($AH$42&gt;0,IF(AI42=AI15,0.5,IF(AI42&gt;AI15,1,0)),0)</f>
        <v>0</v>
      </c>
      <c r="AJ44" s="41">
        <f>IF($AH$42&gt;0,IF(AJ42=AJ15,0.5,IF(AJ42&gt;AJ15,1,0)),0)</f>
        <v>0</v>
      </c>
      <c r="AK44" s="41">
        <f>IF($AH$42&gt;0,IF(AK42=AK15,0.5,IF(AK42&gt;AK15,1,0)),0)</f>
        <v>0</v>
      </c>
      <c r="AL44" s="41">
        <f>IF($AH$42&gt;0,IF(AL42=AL15,0.5,IF(AL42&gt;AL15,1,0)),0)</f>
        <v>0</v>
      </c>
      <c r="AM44" s="42">
        <f>IF($AH$42&gt;0,IF(AM42=AM15,0.5,IF(AM42&gt;AM15,1,0)),0)</f>
        <v>0</v>
      </c>
      <c r="AN44" s="43"/>
      <c r="AO44" s="41">
        <f t="shared" si="88"/>
        <v>0</v>
      </c>
      <c r="AP44" s="41">
        <f t="shared" si="88"/>
        <v>1</v>
      </c>
      <c r="AQ44" s="41">
        <f t="shared" si="88"/>
        <v>0</v>
      </c>
      <c r="AR44" s="41">
        <f t="shared" si="88"/>
        <v>0</v>
      </c>
      <c r="AS44" s="42">
        <f t="shared" si="88"/>
        <v>0</v>
      </c>
      <c r="AT44" s="43"/>
      <c r="AU44" s="41">
        <f t="shared" si="89"/>
        <v>0</v>
      </c>
      <c r="AV44" s="41">
        <f t="shared" si="89"/>
        <v>0</v>
      </c>
      <c r="AW44" s="41">
        <f t="shared" si="89"/>
        <v>0</v>
      </c>
      <c r="AX44" s="41">
        <f t="shared" si="89"/>
        <v>0</v>
      </c>
      <c r="AY44" s="42">
        <f t="shared" si="89"/>
        <v>0</v>
      </c>
      <c r="AZ44" s="43"/>
      <c r="BA44" s="41">
        <f t="shared" si="90"/>
        <v>0</v>
      </c>
      <c r="BB44" s="41">
        <f t="shared" si="90"/>
        <v>0</v>
      </c>
      <c r="BC44" s="41">
        <f t="shared" si="90"/>
        <v>0</v>
      </c>
      <c r="BD44" s="41">
        <f t="shared" si="90"/>
        <v>0</v>
      </c>
      <c r="BE44" s="42">
        <f t="shared" si="90"/>
        <v>0</v>
      </c>
      <c r="BF44" s="48"/>
      <c r="BG44" s="21"/>
      <c r="BH44" s="21"/>
      <c r="BI44" s="21"/>
      <c r="BJ44" s="21"/>
      <c r="BK44" s="21"/>
      <c r="BL44" s="21"/>
      <c r="BM44" s="21"/>
      <c r="BN44" s="21"/>
      <c r="BO44" s="21"/>
      <c r="BP44" s="17">
        <f>I44+O44+U44+AA44+AG44+AM44+AS44+AY44+BE44</f>
        <v>3</v>
      </c>
      <c r="BQ44" s="21"/>
    </row>
    <row r="45" spans="1:69" ht="14.25" customHeight="1" x14ac:dyDescent="0.25">
      <c r="A45" s="49"/>
      <c r="B45" s="50" t="s">
        <v>39</v>
      </c>
      <c r="C45" s="51"/>
      <c r="D45" s="52"/>
      <c r="E45" s="53"/>
      <c r="F45" s="53"/>
      <c r="G45" s="53"/>
      <c r="H45" s="53"/>
      <c r="I45" s="54">
        <f>SUM(E43+F43+G43+H43+I43+E44+F44+G44+H44+I44)</f>
        <v>10</v>
      </c>
      <c r="J45" s="52"/>
      <c r="K45" s="53"/>
      <c r="L45" s="53"/>
      <c r="M45" s="53"/>
      <c r="N45" s="53"/>
      <c r="O45" s="54">
        <f>SUM(K43+L43+M43+N43+O43+K44+L44+M44+N44+O44)</f>
        <v>8</v>
      </c>
      <c r="P45" s="52"/>
      <c r="Q45" s="53"/>
      <c r="R45" s="53"/>
      <c r="S45" s="53"/>
      <c r="T45" s="53"/>
      <c r="U45" s="54">
        <f>SUM(Q43+R43+S43+T43+U43+Q44+R44+S44+T44+U44)</f>
        <v>6</v>
      </c>
      <c r="V45" s="52"/>
      <c r="W45" s="53"/>
      <c r="X45" s="53"/>
      <c r="Y45" s="53"/>
      <c r="Z45" s="53"/>
      <c r="AA45" s="54">
        <f>SUM(W43+X43+Y43+Z43+AA43+W44+X44+Y44+Z44+AA44)</f>
        <v>2</v>
      </c>
      <c r="AB45" s="52"/>
      <c r="AC45" s="53"/>
      <c r="AD45" s="53"/>
      <c r="AE45" s="53"/>
      <c r="AF45" s="53"/>
      <c r="AG45" s="54">
        <f>SUM(AC43+AD43+AE43+AF43+AG43+AC44+AD44+AE44+AF44+AG44)</f>
        <v>10</v>
      </c>
      <c r="AH45" s="52"/>
      <c r="AI45" s="53"/>
      <c r="AJ45" s="53"/>
      <c r="AK45" s="53"/>
      <c r="AL45" s="53"/>
      <c r="AM45" s="54">
        <f>SUM(AI43+AJ43+AK43+AL43+AM43+AI44+AJ44+AK44+AL44+AM44)</f>
        <v>0</v>
      </c>
      <c r="AN45" s="52"/>
      <c r="AO45" s="53"/>
      <c r="AP45" s="53"/>
      <c r="AQ45" s="53"/>
      <c r="AR45" s="53"/>
      <c r="AS45" s="54">
        <f>SUM(AO43+AP43+AQ43+AR43+AS43+AO44+AP44+AQ44+AR44+AS44)</f>
        <v>3</v>
      </c>
      <c r="AT45" s="52"/>
      <c r="AU45" s="53"/>
      <c r="AV45" s="53"/>
      <c r="AW45" s="53"/>
      <c r="AX45" s="53"/>
      <c r="AY45" s="54">
        <f>SUM(AU43+AV43+AW43+AX43+AY43+AU44+AV44+AW44+AX44+AY44)</f>
        <v>0</v>
      </c>
      <c r="AZ45" s="52"/>
      <c r="BA45" s="53"/>
      <c r="BB45" s="53"/>
      <c r="BC45" s="53"/>
      <c r="BD45" s="53"/>
      <c r="BE45" s="54">
        <f>SUM(BA43+BB43+BC43+BD43+BE43+BA44+BB44+BC44+BD44+BE44)</f>
        <v>0</v>
      </c>
      <c r="BF45" s="55"/>
      <c r="BG45" s="56"/>
      <c r="BH45" s="56"/>
      <c r="BI45" s="56"/>
      <c r="BJ45" s="56"/>
      <c r="BK45" s="56"/>
      <c r="BL45" s="56"/>
      <c r="BM45" s="56"/>
      <c r="BN45" s="56"/>
      <c r="BO45" s="56"/>
      <c r="BP45" s="57">
        <f>I45+O45+U45+AA45+AG45+AM45+AS45+AY45+BE45</f>
        <v>39</v>
      </c>
      <c r="BQ45" s="56"/>
    </row>
    <row r="46" spans="1:69" ht="27" customHeight="1" x14ac:dyDescent="0.25">
      <c r="A46" s="31">
        <v>4</v>
      </c>
      <c r="B46" s="180" t="s">
        <v>49</v>
      </c>
      <c r="C46" s="182"/>
      <c r="D46" s="32" t="s">
        <v>26</v>
      </c>
      <c r="E46" s="33" t="s">
        <v>27</v>
      </c>
      <c r="F46" s="33" t="s">
        <v>28</v>
      </c>
      <c r="G46" s="33" t="s">
        <v>29</v>
      </c>
      <c r="H46" s="33" t="s">
        <v>30</v>
      </c>
      <c r="I46" s="34" t="s">
        <v>23</v>
      </c>
      <c r="J46" s="32" t="s">
        <v>26</v>
      </c>
      <c r="K46" s="33" t="s">
        <v>27</v>
      </c>
      <c r="L46" s="33" t="s">
        <v>28</v>
      </c>
      <c r="M46" s="33" t="s">
        <v>29</v>
      </c>
      <c r="N46" s="33" t="s">
        <v>30</v>
      </c>
      <c r="O46" s="34" t="s">
        <v>23</v>
      </c>
      <c r="P46" s="32" t="s">
        <v>26</v>
      </c>
      <c r="Q46" s="33" t="s">
        <v>27</v>
      </c>
      <c r="R46" s="33" t="s">
        <v>28</v>
      </c>
      <c r="S46" s="33" t="s">
        <v>29</v>
      </c>
      <c r="T46" s="33" t="s">
        <v>30</v>
      </c>
      <c r="U46" s="34" t="s">
        <v>23</v>
      </c>
      <c r="V46" s="32" t="s">
        <v>26</v>
      </c>
      <c r="W46" s="33" t="s">
        <v>27</v>
      </c>
      <c r="X46" s="33" t="s">
        <v>28</v>
      </c>
      <c r="Y46" s="33" t="s">
        <v>29</v>
      </c>
      <c r="Z46" s="33" t="s">
        <v>30</v>
      </c>
      <c r="AA46" s="34" t="s">
        <v>23</v>
      </c>
      <c r="AB46" s="32" t="s">
        <v>26</v>
      </c>
      <c r="AC46" s="33" t="s">
        <v>27</v>
      </c>
      <c r="AD46" s="33" t="s">
        <v>28</v>
      </c>
      <c r="AE46" s="33" t="s">
        <v>29</v>
      </c>
      <c r="AF46" s="33" t="s">
        <v>30</v>
      </c>
      <c r="AG46" s="34" t="s">
        <v>23</v>
      </c>
      <c r="AH46" s="32" t="s">
        <v>26</v>
      </c>
      <c r="AI46" s="33" t="s">
        <v>27</v>
      </c>
      <c r="AJ46" s="33" t="s">
        <v>28</v>
      </c>
      <c r="AK46" s="33" t="s">
        <v>29</v>
      </c>
      <c r="AL46" s="33" t="s">
        <v>30</v>
      </c>
      <c r="AM46" s="34" t="s">
        <v>23</v>
      </c>
      <c r="AN46" s="32" t="s">
        <v>26</v>
      </c>
      <c r="AO46" s="33" t="s">
        <v>27</v>
      </c>
      <c r="AP46" s="33" t="s">
        <v>28</v>
      </c>
      <c r="AQ46" s="33" t="s">
        <v>29</v>
      </c>
      <c r="AR46" s="33" t="s">
        <v>30</v>
      </c>
      <c r="AS46" s="34" t="s">
        <v>23</v>
      </c>
      <c r="AT46" s="32" t="s">
        <v>26</v>
      </c>
      <c r="AU46" s="33" t="s">
        <v>27</v>
      </c>
      <c r="AV46" s="33" t="s">
        <v>28</v>
      </c>
      <c r="AW46" s="33" t="s">
        <v>29</v>
      </c>
      <c r="AX46" s="33" t="s">
        <v>30</v>
      </c>
      <c r="AY46" s="34" t="s">
        <v>23</v>
      </c>
      <c r="AZ46" s="32" t="s">
        <v>26</v>
      </c>
      <c r="BA46" s="33" t="s">
        <v>27</v>
      </c>
      <c r="BB46" s="33" t="s">
        <v>28</v>
      </c>
      <c r="BC46" s="33" t="s">
        <v>29</v>
      </c>
      <c r="BD46" s="33" t="s">
        <v>30</v>
      </c>
      <c r="BE46" s="34" t="s">
        <v>23</v>
      </c>
      <c r="BF46" s="35"/>
      <c r="BG46" s="36"/>
      <c r="BH46" s="36"/>
      <c r="BI46" s="36"/>
      <c r="BJ46" s="36"/>
      <c r="BK46" s="36"/>
      <c r="BL46" s="36"/>
      <c r="BM46" s="36"/>
      <c r="BN46" s="36"/>
      <c r="BO46" s="36"/>
      <c r="BP46" s="58"/>
      <c r="BQ46" s="36"/>
    </row>
    <row r="47" spans="1:69" ht="15.75" customHeight="1" x14ac:dyDescent="0.25">
      <c r="A47" s="37"/>
      <c r="B47" s="38" t="s">
        <v>50</v>
      </c>
      <c r="C47" s="39" t="s">
        <v>51</v>
      </c>
      <c r="D47" s="40">
        <v>39</v>
      </c>
      <c r="E47" s="41">
        <v>158</v>
      </c>
      <c r="F47" s="41">
        <v>160</v>
      </c>
      <c r="G47" s="41">
        <v>179</v>
      </c>
      <c r="H47" s="41">
        <v>131</v>
      </c>
      <c r="I47" s="42">
        <f t="shared" ref="I47:I54" si="91">SUM(E47:H47)</f>
        <v>628</v>
      </c>
      <c r="J47" s="43"/>
      <c r="K47" s="44"/>
      <c r="L47" s="44"/>
      <c r="M47" s="44"/>
      <c r="N47" s="44"/>
      <c r="O47" s="42">
        <f t="shared" ref="O47:O54" si="92">SUM(K47:N47)</f>
        <v>0</v>
      </c>
      <c r="P47" s="43">
        <v>39</v>
      </c>
      <c r="Q47" s="44">
        <v>188</v>
      </c>
      <c r="R47" s="44">
        <v>161</v>
      </c>
      <c r="S47" s="44">
        <v>177</v>
      </c>
      <c r="T47" s="44">
        <v>185</v>
      </c>
      <c r="U47" s="42">
        <f t="shared" ref="U47:U54" si="93">SUM(Q47:T47)</f>
        <v>711</v>
      </c>
      <c r="V47" s="43"/>
      <c r="W47" s="44"/>
      <c r="X47" s="44"/>
      <c r="Y47" s="44"/>
      <c r="Z47" s="44"/>
      <c r="AA47" s="42">
        <f t="shared" ref="AA47:AA54" si="94">SUM(W47:Z47)</f>
        <v>0</v>
      </c>
      <c r="AB47" s="43">
        <v>39</v>
      </c>
      <c r="AC47" s="44">
        <v>183</v>
      </c>
      <c r="AD47" s="44">
        <v>136</v>
      </c>
      <c r="AE47" s="44">
        <v>180</v>
      </c>
      <c r="AF47" s="44">
        <v>136</v>
      </c>
      <c r="AG47" s="42">
        <f t="shared" ref="AG47:AG54" si="95">SUM(AC47:AF47)</f>
        <v>635</v>
      </c>
      <c r="AH47" s="43"/>
      <c r="AI47" s="44"/>
      <c r="AJ47" s="44"/>
      <c r="AK47" s="44"/>
      <c r="AL47" s="44"/>
      <c r="AM47" s="42">
        <f t="shared" ref="AM47:AM54" si="96">SUM(AI47:AL47)</f>
        <v>0</v>
      </c>
      <c r="AN47" s="43">
        <v>39</v>
      </c>
      <c r="AO47" s="44">
        <v>156</v>
      </c>
      <c r="AP47" s="44">
        <v>171</v>
      </c>
      <c r="AQ47" s="44">
        <v>173</v>
      </c>
      <c r="AR47" s="44">
        <v>191</v>
      </c>
      <c r="AS47" s="42">
        <f t="shared" ref="AS47:AS54" si="97">SUM(AO47:AR47)</f>
        <v>691</v>
      </c>
      <c r="AT47" s="43"/>
      <c r="AU47" s="44"/>
      <c r="AV47" s="44"/>
      <c r="AW47" s="44"/>
      <c r="AX47" s="44"/>
      <c r="AY47" s="42">
        <f t="shared" ref="AY47:AY54" si="98">SUM(AU47:AX47)</f>
        <v>0</v>
      </c>
      <c r="AZ47" s="43"/>
      <c r="BA47" s="44"/>
      <c r="BB47" s="44"/>
      <c r="BC47" s="44"/>
      <c r="BD47" s="44"/>
      <c r="BE47" s="42">
        <f t="shared" ref="BE47:BE54" si="99">SUM(BA47:BD47)</f>
        <v>0</v>
      </c>
      <c r="BF47" s="45">
        <f t="shared" ref="BF47:BF56" si="100">SUM((IF(E47&gt;0,1,0)+(IF(F47&gt;0,1,0)+(IF(G47&gt;0,1,0)+(IF(H47&gt;0,1,0))))))</f>
        <v>4</v>
      </c>
      <c r="BG47" s="17">
        <f t="shared" ref="BG47:BG56" si="101">SUM((IF(K47&gt;0,1,0)+(IF(L47&gt;0,1,0)+(IF(M47&gt;0,1,0)+(IF(N47&gt;0,1,0))))))</f>
        <v>0</v>
      </c>
      <c r="BH47" s="17">
        <f t="shared" ref="BH47:BH56" si="102">SUM((IF(Q47&gt;0,1,0)+(IF(R47&gt;0,1,0)+(IF(S47&gt;0,1,0)+(IF(T47&gt;0,1,0))))))</f>
        <v>4</v>
      </c>
      <c r="BI47" s="17">
        <f t="shared" ref="BI47:BI56" si="103">SUM((IF(W47&gt;0,1,0)+(IF(X47&gt;0,1,0)+(IF(Y47&gt;0,1,0)+(IF(Z47&gt;0,1,0))))))</f>
        <v>0</v>
      </c>
      <c r="BJ47" s="17">
        <f t="shared" ref="BJ47:BJ56" si="104">SUM((IF(AC47&gt;0,1,0)+(IF(AD47&gt;0,1,0)+(IF(AE47&gt;0,1,0)+(IF(AF47&gt;0,1,0))))))</f>
        <v>4</v>
      </c>
      <c r="BK47" s="17">
        <f t="shared" ref="BK47:BK56" si="105">SUM((IF(AI47&gt;0,1,0)+(IF(AJ47&gt;0,1,0)+(IF(AK47&gt;0,1,0)+(IF(AL47&gt;0,1,0))))))</f>
        <v>0</v>
      </c>
      <c r="BL47" s="17">
        <f t="shared" ref="BL47:BL56" si="106">SUM((IF(AO47&gt;0,1,0)+(IF(AP47&gt;0,1,0)+(IF(AQ47&gt;0,1,0)+(IF(AR47&gt;0,1,0))))))</f>
        <v>4</v>
      </c>
      <c r="BM47" s="17">
        <f t="shared" ref="BM47:BM56" si="107">SUM((IF(AU47&gt;0,1,0)+(IF(AV47&gt;0,1,0)+(IF(AW47&gt;0,1,0)+(IF(AX47&gt;0,1,0))))))</f>
        <v>0</v>
      </c>
      <c r="BN47" s="17">
        <f t="shared" ref="BN47:BN56" si="108">SUM((IF(BA47&gt;0,1,0)+(IF(BB47&gt;0,1,0)+(IF(BC47&gt;0,1,0)+(IF(BD47&gt;0,1,0))))))</f>
        <v>0</v>
      </c>
      <c r="BO47" s="17">
        <f t="shared" ref="BO47:BO56" si="109">SUM(BF47:BN47)</f>
        <v>16</v>
      </c>
      <c r="BP47" s="17">
        <f t="shared" ref="BP47:BP59" si="110">I47+O47+U47+AA47+AG47+AM47+AS47+AY47+BE47</f>
        <v>2665</v>
      </c>
      <c r="BQ47" s="17">
        <f t="shared" ref="BQ47:BQ56" si="111">BP47/BO47</f>
        <v>166.5625</v>
      </c>
    </row>
    <row r="48" spans="1:69" ht="15.75" customHeight="1" x14ac:dyDescent="0.25">
      <c r="A48" s="37"/>
      <c r="B48" s="38" t="s">
        <v>52</v>
      </c>
      <c r="C48" s="39" t="s">
        <v>46</v>
      </c>
      <c r="D48" s="40"/>
      <c r="E48" s="41"/>
      <c r="F48" s="41"/>
      <c r="G48" s="41"/>
      <c r="H48" s="41"/>
      <c r="I48" s="42">
        <f t="shared" si="91"/>
        <v>0</v>
      </c>
      <c r="J48" s="43"/>
      <c r="K48" s="44"/>
      <c r="L48" s="44"/>
      <c r="M48" s="44"/>
      <c r="N48" s="44"/>
      <c r="O48" s="42">
        <f t="shared" si="92"/>
        <v>0</v>
      </c>
      <c r="P48" s="43"/>
      <c r="Q48" s="44"/>
      <c r="R48" s="44"/>
      <c r="S48" s="44"/>
      <c r="T48" s="44"/>
      <c r="U48" s="42">
        <f t="shared" si="93"/>
        <v>0</v>
      </c>
      <c r="V48" s="43"/>
      <c r="W48" s="44"/>
      <c r="X48" s="44"/>
      <c r="Y48" s="44"/>
      <c r="Z48" s="44"/>
      <c r="AA48" s="42">
        <f t="shared" si="94"/>
        <v>0</v>
      </c>
      <c r="AB48" s="43">
        <v>51</v>
      </c>
      <c r="AC48" s="44">
        <v>108</v>
      </c>
      <c r="AD48" s="44">
        <v>158</v>
      </c>
      <c r="AE48" s="44">
        <v>158</v>
      </c>
      <c r="AF48" s="44">
        <v>167</v>
      </c>
      <c r="AG48" s="42">
        <f t="shared" si="95"/>
        <v>591</v>
      </c>
      <c r="AH48" s="43"/>
      <c r="AI48" s="44"/>
      <c r="AJ48" s="44"/>
      <c r="AK48" s="44"/>
      <c r="AL48" s="44"/>
      <c r="AM48" s="42">
        <f t="shared" si="96"/>
        <v>0</v>
      </c>
      <c r="AN48" s="43"/>
      <c r="AO48" s="44"/>
      <c r="AP48" s="44"/>
      <c r="AQ48" s="44"/>
      <c r="AR48" s="44"/>
      <c r="AS48" s="42">
        <f t="shared" si="97"/>
        <v>0</v>
      </c>
      <c r="AT48" s="43"/>
      <c r="AU48" s="44"/>
      <c r="AV48" s="44"/>
      <c r="AW48" s="44"/>
      <c r="AX48" s="44"/>
      <c r="AY48" s="42">
        <f t="shared" si="98"/>
        <v>0</v>
      </c>
      <c r="AZ48" s="43"/>
      <c r="BA48" s="44"/>
      <c r="BB48" s="44"/>
      <c r="BC48" s="44"/>
      <c r="BD48" s="44"/>
      <c r="BE48" s="42">
        <f t="shared" si="99"/>
        <v>0</v>
      </c>
      <c r="BF48" s="45">
        <f t="shared" si="100"/>
        <v>0</v>
      </c>
      <c r="BG48" s="17">
        <f t="shared" si="101"/>
        <v>0</v>
      </c>
      <c r="BH48" s="17">
        <f t="shared" si="102"/>
        <v>0</v>
      </c>
      <c r="BI48" s="17">
        <f t="shared" si="103"/>
        <v>0</v>
      </c>
      <c r="BJ48" s="17">
        <f t="shared" si="104"/>
        <v>4</v>
      </c>
      <c r="BK48" s="17">
        <f t="shared" si="105"/>
        <v>0</v>
      </c>
      <c r="BL48" s="17">
        <f t="shared" si="106"/>
        <v>0</v>
      </c>
      <c r="BM48" s="17">
        <f t="shared" si="107"/>
        <v>0</v>
      </c>
      <c r="BN48" s="17">
        <f t="shared" si="108"/>
        <v>0</v>
      </c>
      <c r="BO48" s="17">
        <f t="shared" si="109"/>
        <v>4</v>
      </c>
      <c r="BP48" s="17">
        <f t="shared" si="110"/>
        <v>591</v>
      </c>
      <c r="BQ48" s="17">
        <f t="shared" si="111"/>
        <v>147.75</v>
      </c>
    </row>
    <row r="49" spans="1:69" ht="15.75" customHeight="1" x14ac:dyDescent="0.25">
      <c r="A49" s="37"/>
      <c r="B49" s="46" t="s">
        <v>42</v>
      </c>
      <c r="C49" s="39" t="s">
        <v>43</v>
      </c>
      <c r="D49" s="43">
        <v>72</v>
      </c>
      <c r="E49" s="44">
        <v>92</v>
      </c>
      <c r="F49" s="44">
        <v>117</v>
      </c>
      <c r="G49" s="44">
        <v>92</v>
      </c>
      <c r="H49" s="44">
        <v>116</v>
      </c>
      <c r="I49" s="42">
        <f t="shared" si="91"/>
        <v>417</v>
      </c>
      <c r="J49" s="43">
        <v>72</v>
      </c>
      <c r="K49" s="44">
        <v>106</v>
      </c>
      <c r="L49" s="44">
        <v>105</v>
      </c>
      <c r="M49" s="44">
        <v>114</v>
      </c>
      <c r="N49" s="44">
        <v>110</v>
      </c>
      <c r="O49" s="42">
        <f t="shared" si="92"/>
        <v>435</v>
      </c>
      <c r="P49" s="43"/>
      <c r="Q49" s="44"/>
      <c r="R49" s="44"/>
      <c r="S49" s="44"/>
      <c r="T49" s="44"/>
      <c r="U49" s="42">
        <f t="shared" si="93"/>
        <v>0</v>
      </c>
      <c r="V49" s="43">
        <v>72</v>
      </c>
      <c r="W49" s="44">
        <v>86</v>
      </c>
      <c r="X49" s="44">
        <v>118</v>
      </c>
      <c r="Y49" s="44">
        <v>119</v>
      </c>
      <c r="Z49" s="44">
        <v>118</v>
      </c>
      <c r="AA49" s="42">
        <f t="shared" si="94"/>
        <v>441</v>
      </c>
      <c r="AB49" s="43"/>
      <c r="AC49" s="44"/>
      <c r="AD49" s="44"/>
      <c r="AE49" s="44"/>
      <c r="AF49" s="44"/>
      <c r="AG49" s="42">
        <f t="shared" si="95"/>
        <v>0</v>
      </c>
      <c r="AH49" s="43"/>
      <c r="AI49" s="44"/>
      <c r="AJ49" s="44"/>
      <c r="AK49" s="44"/>
      <c r="AL49" s="44"/>
      <c r="AM49" s="42">
        <f t="shared" si="96"/>
        <v>0</v>
      </c>
      <c r="AN49" s="43">
        <v>72</v>
      </c>
      <c r="AO49" s="44">
        <v>109</v>
      </c>
      <c r="AP49" s="44">
        <v>124</v>
      </c>
      <c r="AQ49" s="44">
        <v>100</v>
      </c>
      <c r="AR49" s="44">
        <v>151</v>
      </c>
      <c r="AS49" s="42">
        <f t="shared" si="97"/>
        <v>484</v>
      </c>
      <c r="AT49" s="43"/>
      <c r="AU49" s="44"/>
      <c r="AV49" s="44"/>
      <c r="AW49" s="44"/>
      <c r="AX49" s="44"/>
      <c r="AY49" s="42">
        <f t="shared" si="98"/>
        <v>0</v>
      </c>
      <c r="AZ49" s="43"/>
      <c r="BA49" s="44"/>
      <c r="BB49" s="44"/>
      <c r="BC49" s="44"/>
      <c r="BD49" s="44"/>
      <c r="BE49" s="42">
        <f t="shared" si="99"/>
        <v>0</v>
      </c>
      <c r="BF49" s="45">
        <f t="shared" si="100"/>
        <v>4</v>
      </c>
      <c r="BG49" s="17">
        <f t="shared" si="101"/>
        <v>4</v>
      </c>
      <c r="BH49" s="17">
        <f t="shared" si="102"/>
        <v>0</v>
      </c>
      <c r="BI49" s="17">
        <f t="shared" si="103"/>
        <v>4</v>
      </c>
      <c r="BJ49" s="17">
        <f t="shared" si="104"/>
        <v>0</v>
      </c>
      <c r="BK49" s="17">
        <f t="shared" si="105"/>
        <v>0</v>
      </c>
      <c r="BL49" s="17">
        <f t="shared" si="106"/>
        <v>4</v>
      </c>
      <c r="BM49" s="17">
        <f t="shared" si="107"/>
        <v>0</v>
      </c>
      <c r="BN49" s="17">
        <f t="shared" si="108"/>
        <v>0</v>
      </c>
      <c r="BO49" s="17">
        <f t="shared" si="109"/>
        <v>16</v>
      </c>
      <c r="BP49" s="17">
        <f t="shared" si="110"/>
        <v>1777</v>
      </c>
      <c r="BQ49" s="21">
        <f t="shared" si="111"/>
        <v>111.0625</v>
      </c>
    </row>
    <row r="50" spans="1:69" ht="15.75" customHeight="1" x14ac:dyDescent="0.25">
      <c r="A50" s="37"/>
      <c r="B50" s="155" t="s">
        <v>97</v>
      </c>
      <c r="C50" s="156" t="s">
        <v>98</v>
      </c>
      <c r="D50" s="43"/>
      <c r="E50" s="44"/>
      <c r="F50" s="44"/>
      <c r="G50" s="44"/>
      <c r="H50" s="44"/>
      <c r="I50" s="42">
        <f t="shared" si="91"/>
        <v>0</v>
      </c>
      <c r="J50" s="43"/>
      <c r="K50" s="44"/>
      <c r="L50" s="44"/>
      <c r="M50" s="44"/>
      <c r="N50" s="44"/>
      <c r="O50" s="42">
        <f t="shared" si="92"/>
        <v>0</v>
      </c>
      <c r="P50" s="43"/>
      <c r="Q50" s="44"/>
      <c r="R50" s="44"/>
      <c r="S50" s="44"/>
      <c r="T50" s="44"/>
      <c r="U50" s="42">
        <f t="shared" si="93"/>
        <v>0</v>
      </c>
      <c r="V50" s="43"/>
      <c r="W50" s="44"/>
      <c r="X50" s="44"/>
      <c r="Y50" s="44"/>
      <c r="Z50" s="44"/>
      <c r="AA50" s="42">
        <f t="shared" si="94"/>
        <v>0</v>
      </c>
      <c r="AB50" s="43"/>
      <c r="AC50" s="44"/>
      <c r="AD50" s="44"/>
      <c r="AE50" s="44"/>
      <c r="AF50" s="44"/>
      <c r="AG50" s="42">
        <f t="shared" si="95"/>
        <v>0</v>
      </c>
      <c r="AH50" s="43"/>
      <c r="AI50" s="44"/>
      <c r="AJ50" s="44"/>
      <c r="AK50" s="44"/>
      <c r="AL50" s="44"/>
      <c r="AM50" s="42">
        <f t="shared" si="96"/>
        <v>0</v>
      </c>
      <c r="AN50" s="43"/>
      <c r="AO50" s="44"/>
      <c r="AP50" s="44"/>
      <c r="AQ50" s="44"/>
      <c r="AR50" s="44"/>
      <c r="AS50" s="42">
        <f t="shared" si="97"/>
        <v>0</v>
      </c>
      <c r="AT50" s="43"/>
      <c r="AU50" s="44"/>
      <c r="AV50" s="44"/>
      <c r="AW50" s="44"/>
      <c r="AX50" s="44"/>
      <c r="AY50" s="42">
        <f t="shared" si="98"/>
        <v>0</v>
      </c>
      <c r="AZ50" s="43"/>
      <c r="BA50" s="44"/>
      <c r="BB50" s="44"/>
      <c r="BC50" s="44"/>
      <c r="BD50" s="44"/>
      <c r="BE50" s="42">
        <f t="shared" si="99"/>
        <v>0</v>
      </c>
      <c r="BF50" s="45">
        <f t="shared" si="100"/>
        <v>0</v>
      </c>
      <c r="BG50" s="17">
        <f t="shared" si="101"/>
        <v>0</v>
      </c>
      <c r="BH50" s="17">
        <f t="shared" si="102"/>
        <v>0</v>
      </c>
      <c r="BI50" s="17">
        <f t="shared" si="103"/>
        <v>0</v>
      </c>
      <c r="BJ50" s="17">
        <f t="shared" si="104"/>
        <v>0</v>
      </c>
      <c r="BK50" s="17">
        <f t="shared" si="105"/>
        <v>0</v>
      </c>
      <c r="BL50" s="17">
        <f t="shared" si="106"/>
        <v>0</v>
      </c>
      <c r="BM50" s="17">
        <f t="shared" si="107"/>
        <v>0</v>
      </c>
      <c r="BN50" s="17">
        <f t="shared" si="108"/>
        <v>0</v>
      </c>
      <c r="BO50" s="17">
        <f t="shared" si="109"/>
        <v>0</v>
      </c>
      <c r="BP50" s="17">
        <f t="shared" si="110"/>
        <v>0</v>
      </c>
      <c r="BQ50" s="21" t="e">
        <f t="shared" si="111"/>
        <v>#DIV/0!</v>
      </c>
    </row>
    <row r="51" spans="1:69" ht="15.75" customHeight="1" x14ac:dyDescent="0.25">
      <c r="A51" s="37"/>
      <c r="B51" s="46" t="s">
        <v>88</v>
      </c>
      <c r="C51" s="39" t="s">
        <v>89</v>
      </c>
      <c r="D51" s="43"/>
      <c r="E51" s="44"/>
      <c r="F51" s="44"/>
      <c r="G51" s="44"/>
      <c r="H51" s="44"/>
      <c r="I51" s="42">
        <f t="shared" si="91"/>
        <v>0</v>
      </c>
      <c r="J51" s="43"/>
      <c r="K51" s="44"/>
      <c r="L51" s="44"/>
      <c r="M51" s="44"/>
      <c r="N51" s="44"/>
      <c r="O51" s="42">
        <f t="shared" si="92"/>
        <v>0</v>
      </c>
      <c r="P51" s="43"/>
      <c r="Q51" s="44"/>
      <c r="R51" s="44"/>
      <c r="S51" s="44"/>
      <c r="T51" s="44"/>
      <c r="U51" s="42">
        <f t="shared" si="93"/>
        <v>0</v>
      </c>
      <c r="V51" s="43"/>
      <c r="W51" s="44"/>
      <c r="X51" s="44"/>
      <c r="Y51" s="44"/>
      <c r="Z51" s="44"/>
      <c r="AA51" s="42">
        <f t="shared" si="94"/>
        <v>0</v>
      </c>
      <c r="AB51" s="43"/>
      <c r="AC51" s="44"/>
      <c r="AD51" s="44"/>
      <c r="AE51" s="44"/>
      <c r="AF51" s="44"/>
      <c r="AG51" s="42">
        <f t="shared" si="95"/>
        <v>0</v>
      </c>
      <c r="AH51" s="43"/>
      <c r="AI51" s="44"/>
      <c r="AJ51" s="44"/>
      <c r="AK51" s="44"/>
      <c r="AL51" s="44"/>
      <c r="AM51" s="42">
        <f t="shared" si="96"/>
        <v>0</v>
      </c>
      <c r="AN51" s="43"/>
      <c r="AO51" s="44"/>
      <c r="AP51" s="44"/>
      <c r="AQ51" s="44"/>
      <c r="AR51" s="44"/>
      <c r="AS51" s="42">
        <f t="shared" si="97"/>
        <v>0</v>
      </c>
      <c r="AT51" s="43"/>
      <c r="AU51" s="44"/>
      <c r="AV51" s="44"/>
      <c r="AW51" s="44"/>
      <c r="AX51" s="44"/>
      <c r="AY51" s="42">
        <f t="shared" si="98"/>
        <v>0</v>
      </c>
      <c r="AZ51" s="43"/>
      <c r="BA51" s="44"/>
      <c r="BB51" s="44"/>
      <c r="BC51" s="44"/>
      <c r="BD51" s="44"/>
      <c r="BE51" s="42">
        <f t="shared" si="99"/>
        <v>0</v>
      </c>
      <c r="BF51" s="45">
        <f t="shared" si="100"/>
        <v>0</v>
      </c>
      <c r="BG51" s="17">
        <f t="shared" si="101"/>
        <v>0</v>
      </c>
      <c r="BH51" s="17">
        <f t="shared" si="102"/>
        <v>0</v>
      </c>
      <c r="BI51" s="17">
        <f t="shared" si="103"/>
        <v>0</v>
      </c>
      <c r="BJ51" s="17">
        <f t="shared" si="104"/>
        <v>0</v>
      </c>
      <c r="BK51" s="17">
        <f t="shared" si="105"/>
        <v>0</v>
      </c>
      <c r="BL51" s="17">
        <f t="shared" si="106"/>
        <v>0</v>
      </c>
      <c r="BM51" s="17">
        <f t="shared" si="107"/>
        <v>0</v>
      </c>
      <c r="BN51" s="17">
        <f t="shared" si="108"/>
        <v>0</v>
      </c>
      <c r="BO51" s="17">
        <f t="shared" si="109"/>
        <v>0</v>
      </c>
      <c r="BP51" s="17">
        <f t="shared" si="110"/>
        <v>0</v>
      </c>
      <c r="BQ51" s="21" t="e">
        <f t="shared" si="111"/>
        <v>#DIV/0!</v>
      </c>
    </row>
    <row r="52" spans="1:69" ht="15.75" customHeight="1" x14ac:dyDescent="0.25">
      <c r="A52" s="37"/>
      <c r="B52" s="46" t="s">
        <v>83</v>
      </c>
      <c r="C52" s="39" t="s">
        <v>84</v>
      </c>
      <c r="D52" s="43"/>
      <c r="E52" s="44"/>
      <c r="F52" s="44"/>
      <c r="G52" s="44"/>
      <c r="H52" s="44"/>
      <c r="I52" s="42">
        <f t="shared" si="91"/>
        <v>0</v>
      </c>
      <c r="J52" s="43"/>
      <c r="K52" s="44"/>
      <c r="L52" s="44"/>
      <c r="M52" s="44"/>
      <c r="N52" s="44"/>
      <c r="O52" s="42">
        <f t="shared" si="92"/>
        <v>0</v>
      </c>
      <c r="P52" s="43"/>
      <c r="Q52" s="44"/>
      <c r="R52" s="44"/>
      <c r="S52" s="44"/>
      <c r="T52" s="44"/>
      <c r="U52" s="42">
        <f t="shared" si="93"/>
        <v>0</v>
      </c>
      <c r="V52" s="43">
        <v>49</v>
      </c>
      <c r="W52" s="44">
        <v>175</v>
      </c>
      <c r="X52" s="44">
        <v>136</v>
      </c>
      <c r="Y52" s="44">
        <v>155</v>
      </c>
      <c r="Z52" s="44">
        <v>126</v>
      </c>
      <c r="AA52" s="42">
        <f t="shared" si="94"/>
        <v>592</v>
      </c>
      <c r="AB52" s="43"/>
      <c r="AC52" s="44"/>
      <c r="AD52" s="44"/>
      <c r="AE52" s="44"/>
      <c r="AF52" s="44"/>
      <c r="AG52" s="42">
        <f t="shared" si="95"/>
        <v>0</v>
      </c>
      <c r="AH52" s="43"/>
      <c r="AI52" s="44"/>
      <c r="AJ52" s="44"/>
      <c r="AK52" s="44"/>
      <c r="AL52" s="44"/>
      <c r="AM52" s="42">
        <f t="shared" si="96"/>
        <v>0</v>
      </c>
      <c r="AN52" s="43"/>
      <c r="AO52" s="44"/>
      <c r="AP52" s="44"/>
      <c r="AQ52" s="44"/>
      <c r="AR52" s="44"/>
      <c r="AS52" s="42">
        <f t="shared" si="97"/>
        <v>0</v>
      </c>
      <c r="AT52" s="43"/>
      <c r="AU52" s="44"/>
      <c r="AV52" s="44"/>
      <c r="AW52" s="44"/>
      <c r="AX52" s="44"/>
      <c r="AY52" s="42">
        <f t="shared" si="98"/>
        <v>0</v>
      </c>
      <c r="AZ52" s="43"/>
      <c r="BA52" s="44"/>
      <c r="BB52" s="44"/>
      <c r="BC52" s="44"/>
      <c r="BD52" s="44"/>
      <c r="BE52" s="42">
        <f t="shared" si="99"/>
        <v>0</v>
      </c>
      <c r="BF52" s="45">
        <f t="shared" si="100"/>
        <v>0</v>
      </c>
      <c r="BG52" s="17">
        <f t="shared" si="101"/>
        <v>0</v>
      </c>
      <c r="BH52" s="17">
        <f t="shared" si="102"/>
        <v>0</v>
      </c>
      <c r="BI52" s="17">
        <f t="shared" si="103"/>
        <v>4</v>
      </c>
      <c r="BJ52" s="17">
        <f t="shared" si="104"/>
        <v>0</v>
      </c>
      <c r="BK52" s="17">
        <f t="shared" si="105"/>
        <v>0</v>
      </c>
      <c r="BL52" s="17">
        <f t="shared" si="106"/>
        <v>0</v>
      </c>
      <c r="BM52" s="17">
        <f t="shared" si="107"/>
        <v>0</v>
      </c>
      <c r="BN52" s="17">
        <f t="shared" si="108"/>
        <v>0</v>
      </c>
      <c r="BO52" s="17">
        <f t="shared" si="109"/>
        <v>4</v>
      </c>
      <c r="BP52" s="17">
        <f t="shared" si="110"/>
        <v>592</v>
      </c>
      <c r="BQ52" s="21">
        <f t="shared" si="111"/>
        <v>148</v>
      </c>
    </row>
    <row r="53" spans="1:69" ht="15.75" customHeight="1" x14ac:dyDescent="0.25">
      <c r="A53" s="37"/>
      <c r="B53" s="46" t="s">
        <v>104</v>
      </c>
      <c r="C53" s="39" t="s">
        <v>91</v>
      </c>
      <c r="D53" s="43"/>
      <c r="E53" s="44"/>
      <c r="F53" s="44"/>
      <c r="G53" s="44"/>
      <c r="H53" s="44"/>
      <c r="I53" s="42">
        <f t="shared" si="91"/>
        <v>0</v>
      </c>
      <c r="J53" s="43"/>
      <c r="K53" s="44"/>
      <c r="L53" s="44"/>
      <c r="M53" s="44"/>
      <c r="N53" s="44"/>
      <c r="O53" s="42">
        <f t="shared" si="92"/>
        <v>0</v>
      </c>
      <c r="P53" s="43"/>
      <c r="Q53" s="44"/>
      <c r="R53" s="44"/>
      <c r="S53" s="44"/>
      <c r="T53" s="44"/>
      <c r="U53" s="42">
        <f t="shared" si="93"/>
        <v>0</v>
      </c>
      <c r="V53" s="43"/>
      <c r="W53" s="44"/>
      <c r="X53" s="44"/>
      <c r="Y53" s="44"/>
      <c r="Z53" s="44"/>
      <c r="AA53" s="42">
        <f t="shared" si="94"/>
        <v>0</v>
      </c>
      <c r="AB53" s="43"/>
      <c r="AC53" s="44"/>
      <c r="AD53" s="44"/>
      <c r="AE53" s="44"/>
      <c r="AF53" s="44"/>
      <c r="AG53" s="42">
        <f t="shared" si="95"/>
        <v>0</v>
      </c>
      <c r="AH53" s="43"/>
      <c r="AI53" s="44"/>
      <c r="AJ53" s="44"/>
      <c r="AK53" s="44"/>
      <c r="AL53" s="44"/>
      <c r="AM53" s="42">
        <f t="shared" si="96"/>
        <v>0</v>
      </c>
      <c r="AN53" s="43"/>
      <c r="AO53" s="44"/>
      <c r="AP53" s="44"/>
      <c r="AQ53" s="44"/>
      <c r="AR53" s="44"/>
      <c r="AS53" s="42">
        <f t="shared" si="97"/>
        <v>0</v>
      </c>
      <c r="AT53" s="43"/>
      <c r="AU53" s="44"/>
      <c r="AV53" s="44"/>
      <c r="AW53" s="44"/>
      <c r="AX53" s="44"/>
      <c r="AY53" s="42">
        <f t="shared" si="98"/>
        <v>0</v>
      </c>
      <c r="AZ53" s="43"/>
      <c r="BA53" s="44"/>
      <c r="BB53" s="44"/>
      <c r="BC53" s="44"/>
      <c r="BD53" s="44"/>
      <c r="BE53" s="42">
        <f t="shared" si="99"/>
        <v>0</v>
      </c>
      <c r="BF53" s="45">
        <f t="shared" si="100"/>
        <v>0</v>
      </c>
      <c r="BG53" s="17">
        <f t="shared" si="101"/>
        <v>0</v>
      </c>
      <c r="BH53" s="17">
        <f t="shared" si="102"/>
        <v>0</v>
      </c>
      <c r="BI53" s="17">
        <f t="shared" si="103"/>
        <v>0</v>
      </c>
      <c r="BJ53" s="17">
        <f t="shared" si="104"/>
        <v>0</v>
      </c>
      <c r="BK53" s="17">
        <f t="shared" si="105"/>
        <v>0</v>
      </c>
      <c r="BL53" s="17">
        <f t="shared" si="106"/>
        <v>0</v>
      </c>
      <c r="BM53" s="17">
        <f t="shared" si="107"/>
        <v>0</v>
      </c>
      <c r="BN53" s="17">
        <f t="shared" si="108"/>
        <v>0</v>
      </c>
      <c r="BO53" s="17">
        <f t="shared" si="109"/>
        <v>0</v>
      </c>
      <c r="BP53" s="17">
        <f t="shared" si="110"/>
        <v>0</v>
      </c>
      <c r="BQ53" s="21" t="e">
        <f t="shared" si="111"/>
        <v>#DIV/0!</v>
      </c>
    </row>
    <row r="54" spans="1:69" ht="15.75" customHeight="1" x14ac:dyDescent="0.25">
      <c r="A54" s="37"/>
      <c r="B54" s="46" t="s">
        <v>33</v>
      </c>
      <c r="C54" s="39" t="s">
        <v>87</v>
      </c>
      <c r="D54" s="43"/>
      <c r="E54" s="44"/>
      <c r="F54" s="44"/>
      <c r="G54" s="44"/>
      <c r="H54" s="44"/>
      <c r="I54" s="42">
        <f t="shared" si="91"/>
        <v>0</v>
      </c>
      <c r="J54" s="43">
        <v>59</v>
      </c>
      <c r="K54" s="44">
        <v>120</v>
      </c>
      <c r="L54" s="44">
        <v>129</v>
      </c>
      <c r="M54" s="44">
        <v>141</v>
      </c>
      <c r="N54" s="44">
        <v>130</v>
      </c>
      <c r="O54" s="42">
        <f t="shared" si="92"/>
        <v>520</v>
      </c>
      <c r="P54" s="43">
        <v>59</v>
      </c>
      <c r="Q54" s="44">
        <v>154</v>
      </c>
      <c r="R54" s="44">
        <v>139</v>
      </c>
      <c r="S54" s="44">
        <v>161</v>
      </c>
      <c r="T54" s="44">
        <v>125</v>
      </c>
      <c r="U54" s="42">
        <f t="shared" si="93"/>
        <v>579</v>
      </c>
      <c r="V54" s="43"/>
      <c r="W54" s="44"/>
      <c r="X54" s="44"/>
      <c r="Y54" s="44"/>
      <c r="Z54" s="44"/>
      <c r="AA54" s="42">
        <f t="shared" si="94"/>
        <v>0</v>
      </c>
      <c r="AB54" s="43"/>
      <c r="AC54" s="44"/>
      <c r="AD54" s="44"/>
      <c r="AE54" s="44"/>
      <c r="AF54" s="44"/>
      <c r="AG54" s="42">
        <f t="shared" si="95"/>
        <v>0</v>
      </c>
      <c r="AH54" s="43"/>
      <c r="AI54" s="44"/>
      <c r="AJ54" s="44"/>
      <c r="AK54" s="44"/>
      <c r="AL54" s="44"/>
      <c r="AM54" s="42">
        <f t="shared" si="96"/>
        <v>0</v>
      </c>
      <c r="AN54" s="43"/>
      <c r="AO54" s="44"/>
      <c r="AP54" s="44"/>
      <c r="AQ54" s="44"/>
      <c r="AR54" s="44"/>
      <c r="AS54" s="42">
        <f t="shared" si="97"/>
        <v>0</v>
      </c>
      <c r="AT54" s="43"/>
      <c r="AU54" s="44"/>
      <c r="AV54" s="44"/>
      <c r="AW54" s="44"/>
      <c r="AX54" s="44"/>
      <c r="AY54" s="42">
        <f t="shared" si="98"/>
        <v>0</v>
      </c>
      <c r="AZ54" s="43"/>
      <c r="BA54" s="44"/>
      <c r="BB54" s="44"/>
      <c r="BC54" s="44"/>
      <c r="BD54" s="44"/>
      <c r="BE54" s="42">
        <f t="shared" si="99"/>
        <v>0</v>
      </c>
      <c r="BF54" s="45">
        <f t="shared" si="100"/>
        <v>0</v>
      </c>
      <c r="BG54" s="17">
        <f t="shared" si="101"/>
        <v>4</v>
      </c>
      <c r="BH54" s="17">
        <f t="shared" si="102"/>
        <v>4</v>
      </c>
      <c r="BI54" s="17">
        <f t="shared" si="103"/>
        <v>0</v>
      </c>
      <c r="BJ54" s="17">
        <f t="shared" si="104"/>
        <v>0</v>
      </c>
      <c r="BK54" s="17">
        <f t="shared" si="105"/>
        <v>0</v>
      </c>
      <c r="BL54" s="17">
        <f t="shared" si="106"/>
        <v>0</v>
      </c>
      <c r="BM54" s="17">
        <f t="shared" si="107"/>
        <v>0</v>
      </c>
      <c r="BN54" s="17">
        <f t="shared" si="108"/>
        <v>0</v>
      </c>
      <c r="BO54" s="17">
        <f t="shared" si="109"/>
        <v>8</v>
      </c>
      <c r="BP54" s="17">
        <f t="shared" si="110"/>
        <v>1099</v>
      </c>
      <c r="BQ54" s="21">
        <f t="shared" si="111"/>
        <v>137.375</v>
      </c>
    </row>
    <row r="55" spans="1:69" ht="15.75" customHeight="1" x14ac:dyDescent="0.25">
      <c r="A55" s="37"/>
      <c r="B55" s="38" t="s">
        <v>35</v>
      </c>
      <c r="C55" s="47"/>
      <c r="D55" s="43"/>
      <c r="E55" s="41">
        <f>SUM(E47:E54)</f>
        <v>250</v>
      </c>
      <c r="F55" s="41">
        <f>SUM(F47:F54)</f>
        <v>277</v>
      </c>
      <c r="G55" s="41">
        <f>SUM(G47:G54)</f>
        <v>271</v>
      </c>
      <c r="H55" s="41">
        <f>SUM(H47:H54)</f>
        <v>247</v>
      </c>
      <c r="I55" s="42">
        <f>SUM(I47:I54)</f>
        <v>1045</v>
      </c>
      <c r="J55" s="43"/>
      <c r="K55" s="41">
        <f>SUM(K47:K54)</f>
        <v>226</v>
      </c>
      <c r="L55" s="41">
        <f>SUM(L47:L54)</f>
        <v>234</v>
      </c>
      <c r="M55" s="41">
        <f>SUM(M47:M54)</f>
        <v>255</v>
      </c>
      <c r="N55" s="41">
        <f>SUM(N47:N54)</f>
        <v>240</v>
      </c>
      <c r="O55" s="42">
        <f>SUM(O47:O54)</f>
        <v>955</v>
      </c>
      <c r="P55" s="43"/>
      <c r="Q55" s="41">
        <f>SUM(Q47:Q54)</f>
        <v>342</v>
      </c>
      <c r="R55" s="41">
        <f>SUM(R47:R54)</f>
        <v>300</v>
      </c>
      <c r="S55" s="41">
        <f>SUM(S47:S54)</f>
        <v>338</v>
      </c>
      <c r="T55" s="41">
        <f>SUM(T47:T54)</f>
        <v>310</v>
      </c>
      <c r="U55" s="42">
        <f>SUM(U47:U54)</f>
        <v>1290</v>
      </c>
      <c r="V55" s="43"/>
      <c r="W55" s="41">
        <f>SUM(W47:W54)</f>
        <v>261</v>
      </c>
      <c r="X55" s="41">
        <f>SUM(X47:X54)</f>
        <v>254</v>
      </c>
      <c r="Y55" s="41">
        <f>SUM(Y47:Y54)</f>
        <v>274</v>
      </c>
      <c r="Z55" s="41">
        <f>SUM(Z47:Z54)</f>
        <v>244</v>
      </c>
      <c r="AA55" s="42">
        <f>SUM(AA47:AA54)</f>
        <v>1033</v>
      </c>
      <c r="AB55" s="43"/>
      <c r="AC55" s="41">
        <f>SUM(AC47:AC54)</f>
        <v>291</v>
      </c>
      <c r="AD55" s="41">
        <f>SUM(AD47:AD54)</f>
        <v>294</v>
      </c>
      <c r="AE55" s="41">
        <f>SUM(AE47:AE54)</f>
        <v>338</v>
      </c>
      <c r="AF55" s="41">
        <f>SUM(AF47:AF54)</f>
        <v>303</v>
      </c>
      <c r="AG55" s="42">
        <f>SUM(AG47:AG54)</f>
        <v>1226</v>
      </c>
      <c r="AH55" s="43"/>
      <c r="AI55" s="41">
        <f>SUM(AI47:AI54)</f>
        <v>0</v>
      </c>
      <c r="AJ55" s="41">
        <f>SUM(AJ47:AJ54)</f>
        <v>0</v>
      </c>
      <c r="AK55" s="41">
        <f>SUM(AK47:AK54)</f>
        <v>0</v>
      </c>
      <c r="AL55" s="41">
        <f>SUM(AL47:AL54)</f>
        <v>0</v>
      </c>
      <c r="AM55" s="42">
        <f>SUM(AM47:AM54)</f>
        <v>0</v>
      </c>
      <c r="AN55" s="43"/>
      <c r="AO55" s="41">
        <f>SUM(AO47:AO54)</f>
        <v>265</v>
      </c>
      <c r="AP55" s="41">
        <f>SUM(AP47:AP54)</f>
        <v>295</v>
      </c>
      <c r="AQ55" s="41">
        <f>SUM(AQ47:AQ54)</f>
        <v>273</v>
      </c>
      <c r="AR55" s="41">
        <f>SUM(AR47:AR54)</f>
        <v>342</v>
      </c>
      <c r="AS55" s="42">
        <f>SUM(AS47:AS54)</f>
        <v>1175</v>
      </c>
      <c r="AT55" s="43"/>
      <c r="AU55" s="41">
        <f>SUM(AU47:AU54)</f>
        <v>0</v>
      </c>
      <c r="AV55" s="41">
        <f>SUM(AV47:AV54)</f>
        <v>0</v>
      </c>
      <c r="AW55" s="41">
        <f>SUM(AW47:AW54)</f>
        <v>0</v>
      </c>
      <c r="AX55" s="41">
        <f>SUM(AX47:AX54)</f>
        <v>0</v>
      </c>
      <c r="AY55" s="42">
        <f>SUM(AY47:AY54)</f>
        <v>0</v>
      </c>
      <c r="AZ55" s="43"/>
      <c r="BA55" s="41">
        <f>SUM(BA47:BA54)</f>
        <v>0</v>
      </c>
      <c r="BB55" s="41">
        <f>SUM(BB47:BB54)</f>
        <v>0</v>
      </c>
      <c r="BC55" s="41">
        <f>SUM(BC47:BC54)</f>
        <v>0</v>
      </c>
      <c r="BD55" s="41">
        <f>SUM(BD47:BD54)</f>
        <v>0</v>
      </c>
      <c r="BE55" s="42">
        <f>SUM(BE47:BE54)</f>
        <v>0</v>
      </c>
      <c r="BF55" s="45">
        <f t="shared" si="100"/>
        <v>4</v>
      </c>
      <c r="BG55" s="17">
        <f t="shared" si="101"/>
        <v>4</v>
      </c>
      <c r="BH55" s="17">
        <f t="shared" si="102"/>
        <v>4</v>
      </c>
      <c r="BI55" s="17">
        <f t="shared" si="103"/>
        <v>4</v>
      </c>
      <c r="BJ55" s="17">
        <f t="shared" si="104"/>
        <v>4</v>
      </c>
      <c r="BK55" s="17">
        <f t="shared" si="105"/>
        <v>0</v>
      </c>
      <c r="BL55" s="17">
        <f t="shared" si="106"/>
        <v>4</v>
      </c>
      <c r="BM55" s="17">
        <f t="shared" si="107"/>
        <v>0</v>
      </c>
      <c r="BN55" s="17">
        <f t="shared" si="108"/>
        <v>0</v>
      </c>
      <c r="BO55" s="17">
        <f t="shared" si="109"/>
        <v>24</v>
      </c>
      <c r="BP55" s="17">
        <f t="shared" si="110"/>
        <v>6724</v>
      </c>
      <c r="BQ55" s="17">
        <f t="shared" si="111"/>
        <v>280.16666666666669</v>
      </c>
    </row>
    <row r="56" spans="1:69" ht="15.75" customHeight="1" x14ac:dyDescent="0.25">
      <c r="A56" s="37"/>
      <c r="B56" s="38" t="s">
        <v>36</v>
      </c>
      <c r="C56" s="47"/>
      <c r="D56" s="40">
        <f>SUM(D47:D54)</f>
        <v>111</v>
      </c>
      <c r="E56" s="41">
        <f>E55+$D$56</f>
        <v>361</v>
      </c>
      <c r="F56" s="41">
        <f>F55+$D$56</f>
        <v>388</v>
      </c>
      <c r="G56" s="41">
        <f>G55+$D$56</f>
        <v>382</v>
      </c>
      <c r="H56" s="41">
        <f>H55+$D$56</f>
        <v>358</v>
      </c>
      <c r="I56" s="42">
        <f>E56+F56+G56+H56</f>
        <v>1489</v>
      </c>
      <c r="J56" s="40">
        <f>SUM(J47:J54)</f>
        <v>131</v>
      </c>
      <c r="K56" s="41">
        <f>K55+$J$56</f>
        <v>357</v>
      </c>
      <c r="L56" s="41">
        <f>L55+$J$56</f>
        <v>365</v>
      </c>
      <c r="M56" s="41">
        <f>M55+$J$56</f>
        <v>386</v>
      </c>
      <c r="N56" s="41">
        <f>N55+$J$56</f>
        <v>371</v>
      </c>
      <c r="O56" s="42">
        <f>K56+L56+M56+N56</f>
        <v>1479</v>
      </c>
      <c r="P56" s="40">
        <f>SUM(P47:P54)</f>
        <v>98</v>
      </c>
      <c r="Q56" s="41">
        <f>Q55+$P$56</f>
        <v>440</v>
      </c>
      <c r="R56" s="41">
        <f>R55+$P$56</f>
        <v>398</v>
      </c>
      <c r="S56" s="41">
        <f>S55+$P$56</f>
        <v>436</v>
      </c>
      <c r="T56" s="41">
        <f>T55+$P$56</f>
        <v>408</v>
      </c>
      <c r="U56" s="42">
        <f>Q56+R56+S56+T56</f>
        <v>1682</v>
      </c>
      <c r="V56" s="40">
        <f>SUM(V47:V54)</f>
        <v>121</v>
      </c>
      <c r="W56" s="41">
        <f>W55+$V$56</f>
        <v>382</v>
      </c>
      <c r="X56" s="41">
        <f>X55+$V$56</f>
        <v>375</v>
      </c>
      <c r="Y56" s="41">
        <f>Y55+$V$56</f>
        <v>395</v>
      </c>
      <c r="Z56" s="41">
        <f>Z55+$V$56</f>
        <v>365</v>
      </c>
      <c r="AA56" s="42">
        <f>W56+X56+Y56+Z56</f>
        <v>1517</v>
      </c>
      <c r="AB56" s="40">
        <f>SUM(AB47:AB54)</f>
        <v>90</v>
      </c>
      <c r="AC56" s="41">
        <f>AC55+$AB$56</f>
        <v>381</v>
      </c>
      <c r="AD56" s="41">
        <f>AD55+$AB$56</f>
        <v>384</v>
      </c>
      <c r="AE56" s="41">
        <f>AE55+$AB$56</f>
        <v>428</v>
      </c>
      <c r="AF56" s="41">
        <f>AF55+$AB$56</f>
        <v>393</v>
      </c>
      <c r="AG56" s="42">
        <f>AC56+AD56+AE56+AF56</f>
        <v>1586</v>
      </c>
      <c r="AH56" s="40">
        <f>SUM(AH47:AH54)</f>
        <v>0</v>
      </c>
      <c r="AI56" s="41">
        <f>AI55+$AH$56</f>
        <v>0</v>
      </c>
      <c r="AJ56" s="41">
        <f>AJ55+$AH$56</f>
        <v>0</v>
      </c>
      <c r="AK56" s="41">
        <f>AK55+$AH$56</f>
        <v>0</v>
      </c>
      <c r="AL56" s="41">
        <f>AL55+$AH$56</f>
        <v>0</v>
      </c>
      <c r="AM56" s="42">
        <f>AI56+AJ56+AK56+AL56</f>
        <v>0</v>
      </c>
      <c r="AN56" s="40">
        <f>SUM(AN47:AN54)</f>
        <v>111</v>
      </c>
      <c r="AO56" s="41">
        <f>AO55+$AN$56</f>
        <v>376</v>
      </c>
      <c r="AP56" s="41">
        <f>AP55+$AN$56</f>
        <v>406</v>
      </c>
      <c r="AQ56" s="41">
        <f>AQ55+$AN$56</f>
        <v>384</v>
      </c>
      <c r="AR56" s="41">
        <f>AR55+$AN$56</f>
        <v>453</v>
      </c>
      <c r="AS56" s="42">
        <f>AO56+AP56+AQ56+AR56</f>
        <v>1619</v>
      </c>
      <c r="AT56" s="40">
        <f>SUM(AT47:AT54)</f>
        <v>0</v>
      </c>
      <c r="AU56" s="41">
        <f>AU55+$AT$56</f>
        <v>0</v>
      </c>
      <c r="AV56" s="41">
        <f>AV55+$AT$56</f>
        <v>0</v>
      </c>
      <c r="AW56" s="41">
        <f>AW55+$AT$56</f>
        <v>0</v>
      </c>
      <c r="AX56" s="41">
        <f>AX55+$AT$56</f>
        <v>0</v>
      </c>
      <c r="AY56" s="42">
        <f>AU56+AV56+AW56+AX56</f>
        <v>0</v>
      </c>
      <c r="AZ56" s="40">
        <f>SUM(AZ47:AZ54)</f>
        <v>0</v>
      </c>
      <c r="BA56" s="41">
        <f>BA55+$AZ$56</f>
        <v>0</v>
      </c>
      <c r="BB56" s="41">
        <f>BB55+$AZ$56</f>
        <v>0</v>
      </c>
      <c r="BC56" s="41">
        <f>BC55+$AZ$56</f>
        <v>0</v>
      </c>
      <c r="BD56" s="41">
        <f>BD55+$AZ$56</f>
        <v>0</v>
      </c>
      <c r="BE56" s="42">
        <f>BA56+BB56+BC56+BD56</f>
        <v>0</v>
      </c>
      <c r="BF56" s="45">
        <f t="shared" si="100"/>
        <v>4</v>
      </c>
      <c r="BG56" s="17">
        <f t="shared" si="101"/>
        <v>4</v>
      </c>
      <c r="BH56" s="17">
        <f t="shared" si="102"/>
        <v>4</v>
      </c>
      <c r="BI56" s="17">
        <f t="shared" si="103"/>
        <v>4</v>
      </c>
      <c r="BJ56" s="17">
        <f t="shared" si="104"/>
        <v>4</v>
      </c>
      <c r="BK56" s="17">
        <f t="shared" si="105"/>
        <v>0</v>
      </c>
      <c r="BL56" s="17">
        <f t="shared" si="106"/>
        <v>4</v>
      </c>
      <c r="BM56" s="17">
        <f t="shared" si="107"/>
        <v>0</v>
      </c>
      <c r="BN56" s="17">
        <f t="shared" si="108"/>
        <v>0</v>
      </c>
      <c r="BO56" s="17">
        <f t="shared" si="109"/>
        <v>24</v>
      </c>
      <c r="BP56" s="17">
        <f t="shared" si="110"/>
        <v>9372</v>
      </c>
      <c r="BQ56" s="17">
        <f t="shared" si="111"/>
        <v>390.5</v>
      </c>
    </row>
    <row r="57" spans="1:69" ht="15.75" customHeight="1" x14ac:dyDescent="0.25">
      <c r="A57" s="37"/>
      <c r="B57" s="38" t="s">
        <v>37</v>
      </c>
      <c r="C57" s="47"/>
      <c r="D57" s="43"/>
      <c r="E57" s="41">
        <f t="shared" ref="E57:I58" si="112">IF($D$56&gt;0,IF(E55=E41,0.5,IF(E55&gt;E41,1,0)),0)</f>
        <v>0</v>
      </c>
      <c r="F57" s="41">
        <f t="shared" si="112"/>
        <v>0</v>
      </c>
      <c r="G57" s="41">
        <f t="shared" si="112"/>
        <v>0</v>
      </c>
      <c r="H57" s="41">
        <f t="shared" si="112"/>
        <v>0</v>
      </c>
      <c r="I57" s="42">
        <f t="shared" si="112"/>
        <v>0</v>
      </c>
      <c r="J57" s="43"/>
      <c r="K57" s="41">
        <f t="shared" ref="K57:O58" si="113">IF($J$56&gt;0,IF(K55=K118,0.5,IF(K55&gt;K118,1,0)),0)</f>
        <v>0</v>
      </c>
      <c r="L57" s="41">
        <f t="shared" si="113"/>
        <v>0</v>
      </c>
      <c r="M57" s="41">
        <f t="shared" si="113"/>
        <v>0</v>
      </c>
      <c r="N57" s="41">
        <f t="shared" si="113"/>
        <v>0</v>
      </c>
      <c r="O57" s="42">
        <f t="shared" si="113"/>
        <v>0</v>
      </c>
      <c r="P57" s="43"/>
      <c r="Q57" s="41">
        <f t="shared" ref="Q57:U58" si="114">IF($P$56&gt;0,IF(Q55=Q68,0.5,IF(Q55&gt;Q68,1,0)),0)</f>
        <v>1</v>
      </c>
      <c r="R57" s="41">
        <f t="shared" si="114"/>
        <v>1</v>
      </c>
      <c r="S57" s="41">
        <f t="shared" si="114"/>
        <v>1</v>
      </c>
      <c r="T57" s="41">
        <f t="shared" si="114"/>
        <v>0</v>
      </c>
      <c r="U57" s="42">
        <f t="shared" si="114"/>
        <v>0</v>
      </c>
      <c r="V57" s="43"/>
      <c r="W57" s="41">
        <f t="shared" ref="W57:AA58" si="115">IF($V$56&gt;0,IF(W55=W102,0.5,IF(W55&gt;W102,1,0)),0)</f>
        <v>0</v>
      </c>
      <c r="X57" s="41">
        <f t="shared" si="115"/>
        <v>0</v>
      </c>
      <c r="Y57" s="41">
        <f t="shared" si="115"/>
        <v>0</v>
      </c>
      <c r="Z57" s="41">
        <f t="shared" si="115"/>
        <v>0</v>
      </c>
      <c r="AA57" s="42">
        <f t="shared" si="115"/>
        <v>0</v>
      </c>
      <c r="AB57" s="43"/>
      <c r="AC57" s="41">
        <f>IF($AB$56&gt;0,IF(AC55=AC14,0.5,IF(AC55&gt;AC14,1,0)),0)</f>
        <v>1</v>
      </c>
      <c r="AD57" s="41">
        <f>IF($AB$56&gt;0,IF(AD55=AD14,0.5,IF(AD55&gt;AD14,1,0)),0)</f>
        <v>0</v>
      </c>
      <c r="AE57" s="41">
        <f>IF($AB$56&gt;0,IF(AE55=AE14,0.5,IF(AE55&gt;AE14,1,0)),0)</f>
        <v>1</v>
      </c>
      <c r="AF57" s="41">
        <f>IF($AB$56&gt;0,IF(AF55=AF14,0.5,IF(AF55&gt;AF14,1,0)),0)</f>
        <v>1</v>
      </c>
      <c r="AG57" s="42">
        <f>IF($AB$56&gt;0,IF(AG55=AG14,0.5,IF(AG55&gt;AG14,1,0)),0)</f>
        <v>1</v>
      </c>
      <c r="AH57" s="43"/>
      <c r="AI57" s="41">
        <f t="shared" ref="AI57:AM58" si="116">IF($AH$56&gt;0,IF(AI55=AI146,0.5,IF(AI55&gt;AI146,1,0)),0)</f>
        <v>0</v>
      </c>
      <c r="AJ57" s="41">
        <f t="shared" si="116"/>
        <v>0</v>
      </c>
      <c r="AK57" s="41">
        <f t="shared" si="116"/>
        <v>0</v>
      </c>
      <c r="AL57" s="41">
        <f t="shared" si="116"/>
        <v>0</v>
      </c>
      <c r="AM57" s="42">
        <f t="shared" si="116"/>
        <v>0</v>
      </c>
      <c r="AN57" s="43"/>
      <c r="AO57" s="41">
        <f t="shared" ref="AO57:AS58" si="117">IF($AN$56&gt;0,IF(AO55=AO84,0.5,IF(AO55&gt;AO84,1,0)),0)</f>
        <v>0</v>
      </c>
      <c r="AP57" s="41">
        <f t="shared" si="117"/>
        <v>0</v>
      </c>
      <c r="AQ57" s="41">
        <f t="shared" si="117"/>
        <v>0</v>
      </c>
      <c r="AR57" s="41">
        <f t="shared" si="117"/>
        <v>1</v>
      </c>
      <c r="AS57" s="42">
        <f t="shared" si="117"/>
        <v>0</v>
      </c>
      <c r="AT57" s="43"/>
      <c r="AU57" s="41">
        <f t="shared" ref="AU57:AY58" si="118">IF($AT$56&gt;0,IF(AU55=AU28,0.5,IF(AU55&gt;AU28,1,0)),0)</f>
        <v>0</v>
      </c>
      <c r="AV57" s="41">
        <f t="shared" si="118"/>
        <v>0</v>
      </c>
      <c r="AW57" s="41">
        <f t="shared" si="118"/>
        <v>0</v>
      </c>
      <c r="AX57" s="41">
        <f t="shared" si="118"/>
        <v>0</v>
      </c>
      <c r="AY57" s="42">
        <f t="shared" si="118"/>
        <v>0</v>
      </c>
      <c r="AZ57" s="43"/>
      <c r="BA57" s="41">
        <f t="shared" ref="BA57:BE58" si="119">IF($AZ$56&gt;0,IF(BA55=BA130,0.5,IF(BA55&gt;BA130,1,0)),0)</f>
        <v>0</v>
      </c>
      <c r="BB57" s="41">
        <f t="shared" si="119"/>
        <v>0</v>
      </c>
      <c r="BC57" s="41">
        <f t="shared" si="119"/>
        <v>0</v>
      </c>
      <c r="BD57" s="41">
        <f t="shared" si="119"/>
        <v>0</v>
      </c>
      <c r="BE57" s="42">
        <f t="shared" si="119"/>
        <v>0</v>
      </c>
      <c r="BF57" s="48"/>
      <c r="BG57" s="21"/>
      <c r="BH57" s="21"/>
      <c r="BI57" s="21"/>
      <c r="BJ57" s="21"/>
      <c r="BK57" s="21"/>
      <c r="BL57" s="21"/>
      <c r="BM57" s="21"/>
      <c r="BN57" s="21"/>
      <c r="BO57" s="21"/>
      <c r="BP57" s="17">
        <f t="shared" si="110"/>
        <v>1</v>
      </c>
      <c r="BQ57" s="21"/>
    </row>
    <row r="58" spans="1:69" ht="15.75" customHeight="1" x14ac:dyDescent="0.25">
      <c r="A58" s="37"/>
      <c r="B58" s="38" t="s">
        <v>38</v>
      </c>
      <c r="C58" s="47"/>
      <c r="D58" s="43"/>
      <c r="E58" s="41">
        <f t="shared" si="112"/>
        <v>0</v>
      </c>
      <c r="F58" s="41">
        <f t="shared" si="112"/>
        <v>0</v>
      </c>
      <c r="G58" s="41">
        <f t="shared" si="112"/>
        <v>0</v>
      </c>
      <c r="H58" s="41">
        <f t="shared" si="112"/>
        <v>0</v>
      </c>
      <c r="I58" s="42">
        <f t="shared" si="112"/>
        <v>0</v>
      </c>
      <c r="J58" s="43"/>
      <c r="K58" s="41">
        <f t="shared" si="113"/>
        <v>0</v>
      </c>
      <c r="L58" s="41">
        <f t="shared" si="113"/>
        <v>0</v>
      </c>
      <c r="M58" s="41">
        <f t="shared" si="113"/>
        <v>0</v>
      </c>
      <c r="N58" s="41">
        <f t="shared" si="113"/>
        <v>0</v>
      </c>
      <c r="O58" s="42">
        <f t="shared" si="113"/>
        <v>0</v>
      </c>
      <c r="P58" s="43"/>
      <c r="Q58" s="41">
        <f t="shared" si="114"/>
        <v>1</v>
      </c>
      <c r="R58" s="41">
        <f t="shared" si="114"/>
        <v>1</v>
      </c>
      <c r="S58" s="41">
        <f t="shared" si="114"/>
        <v>1</v>
      </c>
      <c r="T58" s="41">
        <f t="shared" si="114"/>
        <v>0</v>
      </c>
      <c r="U58" s="42">
        <f t="shared" si="114"/>
        <v>0</v>
      </c>
      <c r="V58" s="43"/>
      <c r="W58" s="41">
        <f t="shared" si="115"/>
        <v>0</v>
      </c>
      <c r="X58" s="41">
        <f t="shared" si="115"/>
        <v>0.5</v>
      </c>
      <c r="Y58" s="41">
        <f t="shared" si="115"/>
        <v>0</v>
      </c>
      <c r="Z58" s="41">
        <f t="shared" si="115"/>
        <v>0</v>
      </c>
      <c r="AA58" s="42">
        <f t="shared" si="115"/>
        <v>0</v>
      </c>
      <c r="AB58" s="43"/>
      <c r="AC58" s="41">
        <f>IF($AB$56&gt;0,IF(AC56=AC15,0.5,IF(AC56&gt;AC15,1,0)),0)</f>
        <v>1</v>
      </c>
      <c r="AD58" s="41">
        <f>IF($AB$56&gt;0,IF(AD56=AD15,0.5,IF(AD56&gt;AD15,1,0)),0)</f>
        <v>0</v>
      </c>
      <c r="AE58" s="41">
        <f>IF($AB$56&gt;0,IF(AE56=AE15,0.5,IF(AE56&gt;AE15,1,0)),0)</f>
        <v>1</v>
      </c>
      <c r="AF58" s="41">
        <f>IF($AB$56&gt;0,IF(AF56=AF15,0.5,IF(AF56&gt;AF15,1,0)),0)</f>
        <v>1</v>
      </c>
      <c r="AG58" s="42">
        <f>IF($AB$56&gt;0,IF(AG56=AG15,0.5,IF(AG56&gt;AG15,1,0)),0)</f>
        <v>1</v>
      </c>
      <c r="AH58" s="43"/>
      <c r="AI58" s="41">
        <f t="shared" si="116"/>
        <v>0</v>
      </c>
      <c r="AJ58" s="41">
        <f t="shared" si="116"/>
        <v>0</v>
      </c>
      <c r="AK58" s="41">
        <f t="shared" si="116"/>
        <v>0</v>
      </c>
      <c r="AL58" s="41">
        <f t="shared" si="116"/>
        <v>0</v>
      </c>
      <c r="AM58" s="42">
        <f t="shared" si="116"/>
        <v>0</v>
      </c>
      <c r="AN58" s="43"/>
      <c r="AO58" s="41">
        <f t="shared" si="117"/>
        <v>0</v>
      </c>
      <c r="AP58" s="41">
        <f t="shared" si="117"/>
        <v>1</v>
      </c>
      <c r="AQ58" s="41">
        <f t="shared" si="117"/>
        <v>0</v>
      </c>
      <c r="AR58" s="41">
        <f t="shared" si="117"/>
        <v>1</v>
      </c>
      <c r="AS58" s="42">
        <f t="shared" si="117"/>
        <v>1</v>
      </c>
      <c r="AT58" s="43"/>
      <c r="AU58" s="41">
        <f t="shared" si="118"/>
        <v>0</v>
      </c>
      <c r="AV58" s="41">
        <f t="shared" si="118"/>
        <v>0</v>
      </c>
      <c r="AW58" s="41">
        <f t="shared" si="118"/>
        <v>0</v>
      </c>
      <c r="AX58" s="41">
        <f t="shared" si="118"/>
        <v>0</v>
      </c>
      <c r="AY58" s="42">
        <f t="shared" si="118"/>
        <v>0</v>
      </c>
      <c r="AZ58" s="43"/>
      <c r="BA58" s="41">
        <f t="shared" si="119"/>
        <v>0</v>
      </c>
      <c r="BB58" s="41">
        <f t="shared" si="119"/>
        <v>0</v>
      </c>
      <c r="BC58" s="41">
        <f t="shared" si="119"/>
        <v>0</v>
      </c>
      <c r="BD58" s="41">
        <f t="shared" si="119"/>
        <v>0</v>
      </c>
      <c r="BE58" s="42">
        <f t="shared" si="119"/>
        <v>0</v>
      </c>
      <c r="BF58" s="48"/>
      <c r="BG58" s="21"/>
      <c r="BH58" s="21"/>
      <c r="BI58" s="21"/>
      <c r="BJ58" s="21"/>
      <c r="BK58" s="21"/>
      <c r="BL58" s="21"/>
      <c r="BM58" s="21"/>
      <c r="BN58" s="21"/>
      <c r="BO58" s="21"/>
      <c r="BP58" s="17">
        <f t="shared" si="110"/>
        <v>2</v>
      </c>
      <c r="BQ58" s="21"/>
    </row>
    <row r="59" spans="1:69" ht="14.25" customHeight="1" x14ac:dyDescent="0.25">
      <c r="A59" s="49"/>
      <c r="B59" s="50" t="s">
        <v>39</v>
      </c>
      <c r="C59" s="51"/>
      <c r="D59" s="52"/>
      <c r="E59" s="53"/>
      <c r="F59" s="53"/>
      <c r="G59" s="53"/>
      <c r="H59" s="53"/>
      <c r="I59" s="54">
        <f>SUM(E57+F57+G57+H57+I57+E58+F58+G58+H58+I58)</f>
        <v>0</v>
      </c>
      <c r="J59" s="52"/>
      <c r="K59" s="53"/>
      <c r="L59" s="53"/>
      <c r="M59" s="53"/>
      <c r="N59" s="53"/>
      <c r="O59" s="54">
        <f>SUM(K57+L57+M57+N57+O57+K58+L58+M58+N58+O58)</f>
        <v>0</v>
      </c>
      <c r="P59" s="52"/>
      <c r="Q59" s="53"/>
      <c r="R59" s="53"/>
      <c r="S59" s="53"/>
      <c r="T59" s="53"/>
      <c r="U59" s="54">
        <f>SUM(Q57+R57+S57+T57+U57+Q58+R58+S58+T58+U58)</f>
        <v>6</v>
      </c>
      <c r="V59" s="52"/>
      <c r="W59" s="53"/>
      <c r="X59" s="53"/>
      <c r="Y59" s="53"/>
      <c r="Z59" s="53"/>
      <c r="AA59" s="54">
        <f>SUM(W57+X57+Y57+Z57+AA57+W58+X58+Y58+Z58+AA58)</f>
        <v>0.5</v>
      </c>
      <c r="AB59" s="52"/>
      <c r="AC59" s="53"/>
      <c r="AD59" s="53"/>
      <c r="AE59" s="53"/>
      <c r="AF59" s="53"/>
      <c r="AG59" s="54">
        <f>SUM(AC57+AD57+AE57+AF57+AG57+AC58+AD58+AE58+AF58+AG58)</f>
        <v>8</v>
      </c>
      <c r="AH59" s="52"/>
      <c r="AI59" s="53"/>
      <c r="AJ59" s="53"/>
      <c r="AK59" s="53"/>
      <c r="AL59" s="53"/>
      <c r="AM59" s="54">
        <f>SUM(AI57+AJ57+AK57+AL57+AM57+AI58+AJ58+AK58+AL58+AM58)</f>
        <v>0</v>
      </c>
      <c r="AN59" s="52"/>
      <c r="AO59" s="53"/>
      <c r="AP59" s="53"/>
      <c r="AQ59" s="53"/>
      <c r="AR59" s="53"/>
      <c r="AS59" s="54">
        <f>SUM(AO57+AP57+AQ57+AR57+AS57+AO58+AP58+AQ58+AR58+AS58)</f>
        <v>4</v>
      </c>
      <c r="AT59" s="52"/>
      <c r="AU59" s="53"/>
      <c r="AV59" s="53"/>
      <c r="AW59" s="53"/>
      <c r="AX59" s="53"/>
      <c r="AY59" s="54">
        <f>SUM(AU57+AV57+AW57+AX57+AY57+AU58+AV58+AW58+AX58+AY58)</f>
        <v>0</v>
      </c>
      <c r="AZ59" s="52"/>
      <c r="BA59" s="53"/>
      <c r="BB59" s="53"/>
      <c r="BC59" s="53"/>
      <c r="BD59" s="53"/>
      <c r="BE59" s="54">
        <f>SUM(BA57+BB57+BC57+BD57+BE57+BA58+BB58+BC58+BD58+BE58)</f>
        <v>0</v>
      </c>
      <c r="BF59" s="55"/>
      <c r="BG59" s="56"/>
      <c r="BH59" s="56"/>
      <c r="BI59" s="56"/>
      <c r="BJ59" s="56"/>
      <c r="BK59" s="56"/>
      <c r="BL59" s="56"/>
      <c r="BM59" s="56"/>
      <c r="BN59" s="56"/>
      <c r="BO59" s="56"/>
      <c r="BP59" s="57">
        <f t="shared" si="110"/>
        <v>18.5</v>
      </c>
      <c r="BQ59" s="56"/>
    </row>
    <row r="60" spans="1:69" ht="27" customHeight="1" x14ac:dyDescent="0.25">
      <c r="A60" s="31">
        <v>5</v>
      </c>
      <c r="B60" s="180" t="s">
        <v>53</v>
      </c>
      <c r="C60" s="181"/>
      <c r="D60" s="32" t="s">
        <v>26</v>
      </c>
      <c r="E60" s="33" t="s">
        <v>27</v>
      </c>
      <c r="F60" s="33" t="s">
        <v>28</v>
      </c>
      <c r="G60" s="33" t="s">
        <v>29</v>
      </c>
      <c r="H60" s="33" t="s">
        <v>30</v>
      </c>
      <c r="I60" s="34" t="s">
        <v>23</v>
      </c>
      <c r="J60" s="32" t="s">
        <v>26</v>
      </c>
      <c r="K60" s="33" t="s">
        <v>27</v>
      </c>
      <c r="L60" s="33" t="s">
        <v>28</v>
      </c>
      <c r="M60" s="33" t="s">
        <v>29</v>
      </c>
      <c r="N60" s="33" t="s">
        <v>30</v>
      </c>
      <c r="O60" s="34" t="s">
        <v>23</v>
      </c>
      <c r="P60" s="32" t="s">
        <v>26</v>
      </c>
      <c r="Q60" s="33" t="s">
        <v>27</v>
      </c>
      <c r="R60" s="33" t="s">
        <v>28</v>
      </c>
      <c r="S60" s="33" t="s">
        <v>29</v>
      </c>
      <c r="T60" s="33" t="s">
        <v>30</v>
      </c>
      <c r="U60" s="34" t="s">
        <v>23</v>
      </c>
      <c r="V60" s="32" t="s">
        <v>26</v>
      </c>
      <c r="W60" s="33" t="s">
        <v>27</v>
      </c>
      <c r="X60" s="33" t="s">
        <v>28</v>
      </c>
      <c r="Y60" s="33" t="s">
        <v>29</v>
      </c>
      <c r="Z60" s="33" t="s">
        <v>30</v>
      </c>
      <c r="AA60" s="34" t="s">
        <v>23</v>
      </c>
      <c r="AB60" s="32" t="s">
        <v>26</v>
      </c>
      <c r="AC60" s="33" t="s">
        <v>27</v>
      </c>
      <c r="AD60" s="33" t="s">
        <v>28</v>
      </c>
      <c r="AE60" s="33" t="s">
        <v>29</v>
      </c>
      <c r="AF60" s="33" t="s">
        <v>30</v>
      </c>
      <c r="AG60" s="34" t="s">
        <v>23</v>
      </c>
      <c r="AH60" s="32" t="s">
        <v>26</v>
      </c>
      <c r="AI60" s="33" t="s">
        <v>27</v>
      </c>
      <c r="AJ60" s="33" t="s">
        <v>28</v>
      </c>
      <c r="AK60" s="33" t="s">
        <v>29</v>
      </c>
      <c r="AL60" s="33" t="s">
        <v>30</v>
      </c>
      <c r="AM60" s="34" t="s">
        <v>23</v>
      </c>
      <c r="AN60" s="32" t="s">
        <v>26</v>
      </c>
      <c r="AO60" s="33" t="s">
        <v>27</v>
      </c>
      <c r="AP60" s="33" t="s">
        <v>28</v>
      </c>
      <c r="AQ60" s="33" t="s">
        <v>29</v>
      </c>
      <c r="AR60" s="33" t="s">
        <v>30</v>
      </c>
      <c r="AS60" s="34" t="s">
        <v>23</v>
      </c>
      <c r="AT60" s="32" t="s">
        <v>26</v>
      </c>
      <c r="AU60" s="33" t="s">
        <v>27</v>
      </c>
      <c r="AV60" s="33" t="s">
        <v>28</v>
      </c>
      <c r="AW60" s="33" t="s">
        <v>29</v>
      </c>
      <c r="AX60" s="33" t="s">
        <v>30</v>
      </c>
      <c r="AY60" s="34" t="s">
        <v>23</v>
      </c>
      <c r="AZ60" s="32" t="s">
        <v>26</v>
      </c>
      <c r="BA60" s="33" t="s">
        <v>27</v>
      </c>
      <c r="BB60" s="33" t="s">
        <v>28</v>
      </c>
      <c r="BC60" s="33" t="s">
        <v>29</v>
      </c>
      <c r="BD60" s="33" t="s">
        <v>30</v>
      </c>
      <c r="BE60" s="34" t="s">
        <v>23</v>
      </c>
      <c r="BF60" s="35"/>
      <c r="BG60" s="36"/>
      <c r="BH60" s="36"/>
      <c r="BI60" s="36"/>
      <c r="BJ60" s="36"/>
      <c r="BK60" s="36"/>
      <c r="BL60" s="36"/>
      <c r="BM60" s="36"/>
      <c r="BN60" s="36"/>
      <c r="BO60" s="36"/>
      <c r="BP60" s="58"/>
      <c r="BQ60" s="36"/>
    </row>
    <row r="61" spans="1:69" ht="15.75" customHeight="1" x14ac:dyDescent="0.25">
      <c r="A61" s="37"/>
      <c r="B61" s="38" t="s">
        <v>54</v>
      </c>
      <c r="C61" s="39" t="s">
        <v>55</v>
      </c>
      <c r="D61" s="40"/>
      <c r="E61" s="41"/>
      <c r="F61" s="41"/>
      <c r="G61" s="41"/>
      <c r="H61" s="41"/>
      <c r="I61" s="42">
        <f t="shared" ref="I61:I67" si="120">SUM(E61:H61)</f>
        <v>0</v>
      </c>
      <c r="J61" s="43">
        <v>56</v>
      </c>
      <c r="K61" s="44">
        <v>169</v>
      </c>
      <c r="L61" s="44">
        <v>158</v>
      </c>
      <c r="M61" s="44">
        <v>155</v>
      </c>
      <c r="N61" s="44">
        <v>113</v>
      </c>
      <c r="O61" s="42">
        <f t="shared" ref="O61:O67" si="121">SUM(K61:N61)</f>
        <v>595</v>
      </c>
      <c r="P61" s="43">
        <v>56</v>
      </c>
      <c r="Q61" s="44">
        <v>152</v>
      </c>
      <c r="R61" s="44">
        <v>144</v>
      </c>
      <c r="S61" s="44">
        <v>148</v>
      </c>
      <c r="T61" s="44">
        <v>222</v>
      </c>
      <c r="U61" s="42">
        <f t="shared" ref="U61:U67" si="122">SUM(Q61:T61)</f>
        <v>666</v>
      </c>
      <c r="V61" s="43">
        <v>51</v>
      </c>
      <c r="W61" s="44">
        <v>170</v>
      </c>
      <c r="X61" s="44">
        <v>168</v>
      </c>
      <c r="Y61" s="44">
        <v>202</v>
      </c>
      <c r="Z61" s="44">
        <v>211</v>
      </c>
      <c r="AA61" s="42">
        <f t="shared" ref="AA61:AA67" si="123">SUM(W61:Z61)</f>
        <v>751</v>
      </c>
      <c r="AB61" s="43"/>
      <c r="AC61" s="44"/>
      <c r="AD61" s="44"/>
      <c r="AE61" s="44"/>
      <c r="AF61" s="44"/>
      <c r="AG61" s="42">
        <f t="shared" ref="AG61:AG67" si="124">SUM(AC61:AF61)</f>
        <v>0</v>
      </c>
      <c r="AH61" s="43"/>
      <c r="AI61" s="44"/>
      <c r="AJ61" s="44"/>
      <c r="AK61" s="44"/>
      <c r="AL61" s="44"/>
      <c r="AM61" s="42">
        <f t="shared" ref="AM61:AM67" si="125">SUM(AI61:AL61)</f>
        <v>0</v>
      </c>
      <c r="AN61" s="43"/>
      <c r="AO61" s="44"/>
      <c r="AP61" s="44"/>
      <c r="AQ61" s="44"/>
      <c r="AR61" s="44"/>
      <c r="AS61" s="42">
        <f t="shared" ref="AS61:AS67" si="126">SUM(AO61:AR61)</f>
        <v>0</v>
      </c>
      <c r="AT61" s="43"/>
      <c r="AU61" s="44"/>
      <c r="AV61" s="44"/>
      <c r="AW61" s="44"/>
      <c r="AX61" s="44"/>
      <c r="AY61" s="42">
        <f>SUM(AU61:AX61)</f>
        <v>0</v>
      </c>
      <c r="AZ61" s="43"/>
      <c r="BA61" s="44"/>
      <c r="BB61" s="44"/>
      <c r="BC61" s="44"/>
      <c r="BD61" s="44"/>
      <c r="BE61" s="42">
        <f t="shared" ref="BE61:BE67" si="127">SUM(BA61:BD61)</f>
        <v>0</v>
      </c>
      <c r="BF61" s="45">
        <f t="shared" ref="BF61:BF69" si="128">SUM((IF(E61&gt;0,1,0)+(IF(F61&gt;0,1,0)+(IF(G61&gt;0,1,0)+(IF(H61&gt;0,1,0))))))</f>
        <v>0</v>
      </c>
      <c r="BG61" s="17">
        <f t="shared" ref="BG61:BG69" si="129">SUM((IF(K61&gt;0,1,0)+(IF(L61&gt;0,1,0)+(IF(M61&gt;0,1,0)+(IF(N61&gt;0,1,0))))))</f>
        <v>4</v>
      </c>
      <c r="BH61" s="17">
        <f t="shared" ref="BH61:BH69" si="130">SUM((IF(Q61&gt;0,1,0)+(IF(R61&gt;0,1,0)+(IF(S61&gt;0,1,0)+(IF(T61&gt;0,1,0))))))</f>
        <v>4</v>
      </c>
      <c r="BI61" s="17">
        <f t="shared" ref="BI61:BI69" si="131">SUM((IF(W61&gt;0,1,0)+(IF(X61&gt;0,1,0)+(IF(Y61&gt;0,1,0)+(IF(Z61&gt;0,1,0))))))</f>
        <v>4</v>
      </c>
      <c r="BJ61" s="17">
        <f t="shared" ref="BJ61:BJ69" si="132">SUM((IF(AC61&gt;0,1,0)+(IF(AD61&gt;0,1,0)+(IF(AE61&gt;0,1,0)+(IF(AF61&gt;0,1,0))))))</f>
        <v>0</v>
      </c>
      <c r="BK61" s="17">
        <f t="shared" ref="BK61:BK69" si="133">SUM((IF(AI61&gt;0,1,0)+(IF(AJ61&gt;0,1,0)+(IF(AK61&gt;0,1,0)+(IF(AL61&gt;0,1,0))))))</f>
        <v>0</v>
      </c>
      <c r="BL61" s="17">
        <f t="shared" ref="BL61:BL69" si="134">SUM((IF(AO61&gt;0,1,0)+(IF(AP61&gt;0,1,0)+(IF(AQ61&gt;0,1,0)+(IF(AR61&gt;0,1,0))))))</f>
        <v>0</v>
      </c>
      <c r="BM61" s="17">
        <f t="shared" ref="BM61:BM69" si="135">SUM((IF(AU61&gt;0,1,0)+(IF(AV61&gt;0,1,0)+(IF(AW61&gt;0,1,0)+(IF(AX61&gt;0,1,0))))))</f>
        <v>0</v>
      </c>
      <c r="BN61" s="17">
        <f t="shared" ref="BN61:BN69" si="136">SUM((IF(BA61&gt;0,1,0)+(IF(BB61&gt;0,1,0)+(IF(BC61&gt;0,1,0)+(IF(BD61&gt;0,1,0))))))</f>
        <v>0</v>
      </c>
      <c r="BO61" s="17">
        <f t="shared" ref="BO61:BO69" si="137">SUM(BF61:BN61)</f>
        <v>12</v>
      </c>
      <c r="BP61" s="17">
        <f t="shared" ref="BP61:BP72" si="138">I61+O61+U61+AA61+AG61+AM61+AS61+AY61+BE61</f>
        <v>2012</v>
      </c>
      <c r="BQ61" s="17">
        <f t="shared" ref="BQ61:BQ69" si="139">BP61/BO61</f>
        <v>167.66666666666666</v>
      </c>
    </row>
    <row r="62" spans="1:69" ht="15.75" customHeight="1" x14ac:dyDescent="0.25">
      <c r="A62" s="37"/>
      <c r="B62" s="38" t="s">
        <v>56</v>
      </c>
      <c r="C62" s="39" t="s">
        <v>32</v>
      </c>
      <c r="D62" s="40">
        <v>40</v>
      </c>
      <c r="E62" s="41">
        <v>137</v>
      </c>
      <c r="F62" s="41">
        <v>161</v>
      </c>
      <c r="G62" s="41">
        <v>183</v>
      </c>
      <c r="H62" s="41">
        <v>158</v>
      </c>
      <c r="I62" s="42">
        <f t="shared" si="120"/>
        <v>639</v>
      </c>
      <c r="J62" s="43">
        <v>40</v>
      </c>
      <c r="K62" s="44">
        <v>167</v>
      </c>
      <c r="L62" s="44">
        <v>170</v>
      </c>
      <c r="M62" s="44">
        <v>172</v>
      </c>
      <c r="N62" s="44">
        <v>203</v>
      </c>
      <c r="O62" s="42">
        <f t="shared" si="121"/>
        <v>712</v>
      </c>
      <c r="P62" s="43">
        <v>39</v>
      </c>
      <c r="Q62" s="44">
        <v>173</v>
      </c>
      <c r="R62" s="44">
        <v>153</v>
      </c>
      <c r="S62" s="44">
        <v>136</v>
      </c>
      <c r="T62" s="44">
        <v>186</v>
      </c>
      <c r="U62" s="42">
        <f t="shared" si="122"/>
        <v>648</v>
      </c>
      <c r="V62" s="43">
        <v>39</v>
      </c>
      <c r="W62" s="44">
        <v>157</v>
      </c>
      <c r="X62" s="44">
        <v>175</v>
      </c>
      <c r="Y62" s="44">
        <v>160</v>
      </c>
      <c r="Z62" s="44">
        <v>168</v>
      </c>
      <c r="AA62" s="42">
        <f t="shared" si="123"/>
        <v>660</v>
      </c>
      <c r="AB62" s="43">
        <v>39</v>
      </c>
      <c r="AC62" s="44">
        <v>140</v>
      </c>
      <c r="AD62" s="44">
        <v>181</v>
      </c>
      <c r="AE62" s="44">
        <v>139</v>
      </c>
      <c r="AF62" s="44">
        <v>156</v>
      </c>
      <c r="AG62" s="42">
        <f t="shared" si="124"/>
        <v>616</v>
      </c>
      <c r="AH62" s="43"/>
      <c r="AI62" s="44"/>
      <c r="AJ62" s="44"/>
      <c r="AK62" s="44"/>
      <c r="AL62" s="44"/>
      <c r="AM62" s="42">
        <f t="shared" si="125"/>
        <v>0</v>
      </c>
      <c r="AN62" s="43">
        <v>39</v>
      </c>
      <c r="AO62" s="44">
        <v>198</v>
      </c>
      <c r="AP62" s="44">
        <v>158</v>
      </c>
      <c r="AQ62" s="44">
        <v>165</v>
      </c>
      <c r="AR62" s="44">
        <v>163</v>
      </c>
      <c r="AS62" s="42">
        <f t="shared" si="126"/>
        <v>684</v>
      </c>
      <c r="AT62" s="43"/>
      <c r="AU62" s="44"/>
      <c r="AV62" s="44"/>
      <c r="AW62" s="44"/>
      <c r="AX62" s="44"/>
      <c r="AY62" s="42">
        <f t="shared" ref="AY62:AY67" si="140">SUM(AU62:AX62)</f>
        <v>0</v>
      </c>
      <c r="AZ62" s="43"/>
      <c r="BA62" s="44"/>
      <c r="BB62" s="44"/>
      <c r="BC62" s="44"/>
      <c r="BD62" s="44"/>
      <c r="BE62" s="42">
        <f t="shared" si="127"/>
        <v>0</v>
      </c>
      <c r="BF62" s="45">
        <f t="shared" si="128"/>
        <v>4</v>
      </c>
      <c r="BG62" s="17">
        <f t="shared" si="129"/>
        <v>4</v>
      </c>
      <c r="BH62" s="17">
        <f t="shared" si="130"/>
        <v>4</v>
      </c>
      <c r="BI62" s="17">
        <f t="shared" si="131"/>
        <v>4</v>
      </c>
      <c r="BJ62" s="17">
        <f t="shared" si="132"/>
        <v>4</v>
      </c>
      <c r="BK62" s="17">
        <f t="shared" si="133"/>
        <v>0</v>
      </c>
      <c r="BL62" s="17">
        <f t="shared" si="134"/>
        <v>4</v>
      </c>
      <c r="BM62" s="17">
        <f t="shared" si="135"/>
        <v>0</v>
      </c>
      <c r="BN62" s="17">
        <f t="shared" si="136"/>
        <v>0</v>
      </c>
      <c r="BO62" s="17">
        <f t="shared" si="137"/>
        <v>24</v>
      </c>
      <c r="BP62" s="17">
        <f t="shared" si="138"/>
        <v>3959</v>
      </c>
      <c r="BQ62" s="17">
        <f t="shared" si="139"/>
        <v>164.95833333333334</v>
      </c>
    </row>
    <row r="63" spans="1:69" ht="15.75" customHeight="1" x14ac:dyDescent="0.25">
      <c r="A63" s="37"/>
      <c r="B63" s="46" t="s">
        <v>92</v>
      </c>
      <c r="C63" s="47" t="s">
        <v>32</v>
      </c>
      <c r="D63" s="43">
        <v>49</v>
      </c>
      <c r="E63" s="44">
        <v>190</v>
      </c>
      <c r="F63" s="44">
        <v>182</v>
      </c>
      <c r="G63" s="44">
        <v>212</v>
      </c>
      <c r="H63" s="44">
        <v>164</v>
      </c>
      <c r="I63" s="42">
        <f t="shared" si="120"/>
        <v>748</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v>44</v>
      </c>
      <c r="AC63" s="44">
        <v>146</v>
      </c>
      <c r="AD63" s="44">
        <v>151</v>
      </c>
      <c r="AE63" s="44">
        <v>173</v>
      </c>
      <c r="AF63" s="44">
        <v>170</v>
      </c>
      <c r="AG63" s="42">
        <f t="shared" si="124"/>
        <v>640</v>
      </c>
      <c r="AH63" s="43"/>
      <c r="AI63" s="44"/>
      <c r="AJ63" s="44"/>
      <c r="AK63" s="44"/>
      <c r="AL63" s="44"/>
      <c r="AM63" s="42">
        <f t="shared" si="125"/>
        <v>0</v>
      </c>
      <c r="AN63" s="43">
        <v>46</v>
      </c>
      <c r="AO63" s="44">
        <v>158</v>
      </c>
      <c r="AP63" s="44">
        <v>182</v>
      </c>
      <c r="AQ63" s="44">
        <v>157</v>
      </c>
      <c r="AR63" s="44">
        <v>179</v>
      </c>
      <c r="AS63" s="42">
        <f t="shared" si="126"/>
        <v>676</v>
      </c>
      <c r="AT63" s="43"/>
      <c r="AU63" s="44"/>
      <c r="AV63" s="44"/>
      <c r="AW63" s="44"/>
      <c r="AX63" s="44"/>
      <c r="AY63" s="42">
        <f t="shared" si="140"/>
        <v>0</v>
      </c>
      <c r="AZ63" s="43"/>
      <c r="BA63" s="44"/>
      <c r="BB63" s="44"/>
      <c r="BC63" s="44"/>
      <c r="BD63" s="44"/>
      <c r="BE63" s="42">
        <f t="shared" si="127"/>
        <v>0</v>
      </c>
      <c r="BF63" s="45">
        <f t="shared" si="128"/>
        <v>4</v>
      </c>
      <c r="BG63" s="17">
        <f t="shared" si="129"/>
        <v>0</v>
      </c>
      <c r="BH63" s="17">
        <f t="shared" si="130"/>
        <v>0</v>
      </c>
      <c r="BI63" s="17">
        <f t="shared" si="131"/>
        <v>0</v>
      </c>
      <c r="BJ63" s="17">
        <f t="shared" si="132"/>
        <v>4</v>
      </c>
      <c r="BK63" s="17">
        <f t="shared" si="133"/>
        <v>0</v>
      </c>
      <c r="BL63" s="17">
        <f t="shared" si="134"/>
        <v>4</v>
      </c>
      <c r="BM63" s="17">
        <f t="shared" si="135"/>
        <v>0</v>
      </c>
      <c r="BN63" s="17">
        <f t="shared" si="136"/>
        <v>0</v>
      </c>
      <c r="BO63" s="17">
        <f t="shared" si="137"/>
        <v>12</v>
      </c>
      <c r="BP63" s="17">
        <f t="shared" si="138"/>
        <v>2064</v>
      </c>
      <c r="BQ63" s="21">
        <f t="shared" si="139"/>
        <v>172</v>
      </c>
    </row>
    <row r="64" spans="1:69" ht="15.75" customHeight="1" x14ac:dyDescent="0.25">
      <c r="A64" s="37"/>
      <c r="B64" s="46" t="s">
        <v>48</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5</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46">
        <v>6</v>
      </c>
      <c r="C66" s="47"/>
      <c r="D66" s="43"/>
      <c r="E66" s="44"/>
      <c r="F66" s="44"/>
      <c r="G66" s="44"/>
      <c r="H66" s="44"/>
      <c r="I66" s="42">
        <f t="shared" si="120"/>
        <v>0</v>
      </c>
      <c r="J66" s="43"/>
      <c r="K66" s="44"/>
      <c r="L66" s="44"/>
      <c r="M66" s="44"/>
      <c r="N66" s="44"/>
      <c r="O66" s="42">
        <f t="shared" si="121"/>
        <v>0</v>
      </c>
      <c r="P66" s="43"/>
      <c r="Q66" s="44"/>
      <c r="R66" s="44"/>
      <c r="S66" s="44"/>
      <c r="T66" s="44"/>
      <c r="U66" s="42">
        <f t="shared" si="122"/>
        <v>0</v>
      </c>
      <c r="V66" s="43"/>
      <c r="W66" s="44"/>
      <c r="X66" s="44"/>
      <c r="Y66" s="44"/>
      <c r="Z66" s="44"/>
      <c r="AA66" s="42">
        <f t="shared" si="123"/>
        <v>0</v>
      </c>
      <c r="AB66" s="43"/>
      <c r="AC66" s="44"/>
      <c r="AD66" s="44"/>
      <c r="AE66" s="44"/>
      <c r="AF66" s="44"/>
      <c r="AG66" s="42">
        <f t="shared" si="124"/>
        <v>0</v>
      </c>
      <c r="AH66" s="43"/>
      <c r="AI66" s="44"/>
      <c r="AJ66" s="44"/>
      <c r="AK66" s="44"/>
      <c r="AL66" s="44"/>
      <c r="AM66" s="42">
        <f t="shared" si="125"/>
        <v>0</v>
      </c>
      <c r="AN66" s="43"/>
      <c r="AO66" s="44"/>
      <c r="AP66" s="44"/>
      <c r="AQ66" s="44"/>
      <c r="AR66" s="44"/>
      <c r="AS66" s="42">
        <f t="shared" si="126"/>
        <v>0</v>
      </c>
      <c r="AT66" s="43"/>
      <c r="AU66" s="44"/>
      <c r="AV66" s="44"/>
      <c r="AW66" s="44"/>
      <c r="AX66" s="44"/>
      <c r="AY66" s="42">
        <f t="shared" si="140"/>
        <v>0</v>
      </c>
      <c r="AZ66" s="43"/>
      <c r="BA66" s="44"/>
      <c r="BB66" s="44"/>
      <c r="BC66" s="44"/>
      <c r="BD66" s="44"/>
      <c r="BE66" s="42">
        <f t="shared" si="127"/>
        <v>0</v>
      </c>
      <c r="BF66" s="45">
        <f t="shared" si="128"/>
        <v>0</v>
      </c>
      <c r="BG66" s="17">
        <f t="shared" si="129"/>
        <v>0</v>
      </c>
      <c r="BH66" s="17">
        <f t="shared" si="130"/>
        <v>0</v>
      </c>
      <c r="BI66" s="17">
        <f t="shared" si="131"/>
        <v>0</v>
      </c>
      <c r="BJ66" s="17">
        <f t="shared" si="132"/>
        <v>0</v>
      </c>
      <c r="BK66" s="17">
        <f t="shared" si="133"/>
        <v>0</v>
      </c>
      <c r="BL66" s="17">
        <f t="shared" si="134"/>
        <v>0</v>
      </c>
      <c r="BM66" s="17">
        <f t="shared" si="135"/>
        <v>0</v>
      </c>
      <c r="BN66" s="17">
        <f t="shared" si="136"/>
        <v>0</v>
      </c>
      <c r="BO66" s="17">
        <f t="shared" si="137"/>
        <v>0</v>
      </c>
      <c r="BP66" s="17">
        <f t="shared" si="138"/>
        <v>0</v>
      </c>
      <c r="BQ66" s="21" t="e">
        <f t="shared" si="139"/>
        <v>#DIV/0!</v>
      </c>
    </row>
    <row r="67" spans="1:69" ht="15.75" customHeight="1" x14ac:dyDescent="0.25">
      <c r="A67" s="37"/>
      <c r="B67" s="46">
        <v>7</v>
      </c>
      <c r="C67" s="47"/>
      <c r="D67" s="43"/>
      <c r="E67" s="44"/>
      <c r="F67" s="44"/>
      <c r="G67" s="44"/>
      <c r="H67" s="44"/>
      <c r="I67" s="42">
        <f t="shared" si="120"/>
        <v>0</v>
      </c>
      <c r="J67" s="43"/>
      <c r="K67" s="44"/>
      <c r="L67" s="44"/>
      <c r="M67" s="44"/>
      <c r="N67" s="44"/>
      <c r="O67" s="42">
        <f t="shared" si="121"/>
        <v>0</v>
      </c>
      <c r="P67" s="43"/>
      <c r="Q67" s="44"/>
      <c r="R67" s="44"/>
      <c r="S67" s="44"/>
      <c r="T67" s="44"/>
      <c r="U67" s="42">
        <f t="shared" si="122"/>
        <v>0</v>
      </c>
      <c r="V67" s="43"/>
      <c r="W67" s="44"/>
      <c r="X67" s="44"/>
      <c r="Y67" s="44"/>
      <c r="Z67" s="44"/>
      <c r="AA67" s="42">
        <f t="shared" si="123"/>
        <v>0</v>
      </c>
      <c r="AB67" s="43"/>
      <c r="AC67" s="44"/>
      <c r="AD67" s="44"/>
      <c r="AE67" s="44"/>
      <c r="AF67" s="44"/>
      <c r="AG67" s="42">
        <f t="shared" si="124"/>
        <v>0</v>
      </c>
      <c r="AH67" s="43"/>
      <c r="AI67" s="44"/>
      <c r="AJ67" s="44"/>
      <c r="AK67" s="44"/>
      <c r="AL67" s="44"/>
      <c r="AM67" s="42">
        <f t="shared" si="125"/>
        <v>0</v>
      </c>
      <c r="AN67" s="43"/>
      <c r="AO67" s="44"/>
      <c r="AP67" s="44"/>
      <c r="AQ67" s="44"/>
      <c r="AR67" s="44"/>
      <c r="AS67" s="42">
        <f t="shared" si="126"/>
        <v>0</v>
      </c>
      <c r="AT67" s="43"/>
      <c r="AU67" s="44"/>
      <c r="AV67" s="44"/>
      <c r="AW67" s="44"/>
      <c r="AX67" s="44"/>
      <c r="AY67" s="42">
        <f t="shared" si="140"/>
        <v>0</v>
      </c>
      <c r="AZ67" s="43"/>
      <c r="BA67" s="44"/>
      <c r="BB67" s="44"/>
      <c r="BC67" s="44"/>
      <c r="BD67" s="44"/>
      <c r="BE67" s="42">
        <f t="shared" si="127"/>
        <v>0</v>
      </c>
      <c r="BF67" s="45">
        <f t="shared" si="128"/>
        <v>0</v>
      </c>
      <c r="BG67" s="17">
        <f t="shared" si="129"/>
        <v>0</v>
      </c>
      <c r="BH67" s="17">
        <f t="shared" si="130"/>
        <v>0</v>
      </c>
      <c r="BI67" s="17">
        <f t="shared" si="131"/>
        <v>0</v>
      </c>
      <c r="BJ67" s="17">
        <f t="shared" si="132"/>
        <v>0</v>
      </c>
      <c r="BK67" s="17">
        <f t="shared" si="133"/>
        <v>0</v>
      </c>
      <c r="BL67" s="17">
        <f t="shared" si="134"/>
        <v>0</v>
      </c>
      <c r="BM67" s="17">
        <f t="shared" si="135"/>
        <v>0</v>
      </c>
      <c r="BN67" s="17">
        <f t="shared" si="136"/>
        <v>0</v>
      </c>
      <c r="BO67" s="17">
        <f t="shared" si="137"/>
        <v>0</v>
      </c>
      <c r="BP67" s="17">
        <f t="shared" si="138"/>
        <v>0</v>
      </c>
      <c r="BQ67" s="21" t="e">
        <f t="shared" si="139"/>
        <v>#DIV/0!</v>
      </c>
    </row>
    <row r="68" spans="1:69" ht="15.75" customHeight="1" x14ac:dyDescent="0.25">
      <c r="A68" s="37"/>
      <c r="B68" s="38" t="s">
        <v>35</v>
      </c>
      <c r="C68" s="47"/>
      <c r="D68" s="43"/>
      <c r="E68" s="41">
        <f>SUM(E61:E67)</f>
        <v>327</v>
      </c>
      <c r="F68" s="41">
        <f>SUM(F61:F67)</f>
        <v>343</v>
      </c>
      <c r="G68" s="41">
        <f>SUM(G61:G67)</f>
        <v>395</v>
      </c>
      <c r="H68" s="41">
        <f>SUM(H61:H67)</f>
        <v>322</v>
      </c>
      <c r="I68" s="42">
        <f>SUM(I61:I67)</f>
        <v>1387</v>
      </c>
      <c r="J68" s="43"/>
      <c r="K68" s="41">
        <f>SUM(K61:K67)</f>
        <v>336</v>
      </c>
      <c r="L68" s="41">
        <f>SUM(L61:L67)</f>
        <v>328</v>
      </c>
      <c r="M68" s="41">
        <f>SUM(M61:M67)</f>
        <v>327</v>
      </c>
      <c r="N68" s="41">
        <f>SUM(N61:N67)</f>
        <v>316</v>
      </c>
      <c r="O68" s="42">
        <f>SUM(O61:O67)</f>
        <v>1307</v>
      </c>
      <c r="P68" s="43"/>
      <c r="Q68" s="41">
        <f>SUM(Q61:Q67)</f>
        <v>325</v>
      </c>
      <c r="R68" s="41">
        <f>SUM(R61:R67)</f>
        <v>297</v>
      </c>
      <c r="S68" s="41">
        <f>SUM(S61:S67)</f>
        <v>284</v>
      </c>
      <c r="T68" s="41">
        <f>SUM(T61:T67)</f>
        <v>408</v>
      </c>
      <c r="U68" s="42">
        <f>SUM(U61:U67)</f>
        <v>1314</v>
      </c>
      <c r="V68" s="43"/>
      <c r="W68" s="41">
        <f>SUM(W61:W67)</f>
        <v>327</v>
      </c>
      <c r="X68" s="41">
        <f>SUM(X61:X67)</f>
        <v>343</v>
      </c>
      <c r="Y68" s="41">
        <f>SUM(Y61:Y67)</f>
        <v>362</v>
      </c>
      <c r="Z68" s="41">
        <f>SUM(Z61:Z67)</f>
        <v>379</v>
      </c>
      <c r="AA68" s="42">
        <f>SUM(AA61:AA67)</f>
        <v>1411</v>
      </c>
      <c r="AB68" s="43"/>
      <c r="AC68" s="41">
        <f>SUM(AC61:AC67)</f>
        <v>286</v>
      </c>
      <c r="AD68" s="41">
        <f>SUM(AD61:AD67)</f>
        <v>332</v>
      </c>
      <c r="AE68" s="41">
        <f>SUM(AE61:AE67)</f>
        <v>312</v>
      </c>
      <c r="AF68" s="41">
        <f>SUM(AF61:AF67)</f>
        <v>326</v>
      </c>
      <c r="AG68" s="42">
        <f>SUM(AG61:AG67)</f>
        <v>1256</v>
      </c>
      <c r="AH68" s="43"/>
      <c r="AI68" s="41">
        <f>SUM(AI61:AI67)</f>
        <v>0</v>
      </c>
      <c r="AJ68" s="41">
        <f>SUM(AJ61:AJ67)</f>
        <v>0</v>
      </c>
      <c r="AK68" s="41">
        <f>SUM(AK61:AK67)</f>
        <v>0</v>
      </c>
      <c r="AL68" s="41">
        <f>SUM(AL61:AL67)</f>
        <v>0</v>
      </c>
      <c r="AM68" s="42">
        <f>SUM(AM61:AM67)</f>
        <v>0</v>
      </c>
      <c r="AN68" s="43"/>
      <c r="AO68" s="41">
        <f>SUM(AO61:AO67)</f>
        <v>356</v>
      </c>
      <c r="AP68" s="41">
        <f>SUM(AP61:AP67)</f>
        <v>340</v>
      </c>
      <c r="AQ68" s="41">
        <f>SUM(AQ61:AQ67)</f>
        <v>322</v>
      </c>
      <c r="AR68" s="41">
        <f>SUM(AR61:AR67)</f>
        <v>342</v>
      </c>
      <c r="AS68" s="42">
        <f>SUM(AS61:AS67)</f>
        <v>1360</v>
      </c>
      <c r="AT68" s="43"/>
      <c r="AU68" s="41">
        <f>SUM(AU61:AU67)</f>
        <v>0</v>
      </c>
      <c r="AV68" s="41">
        <f>SUM(AV61:AV67)</f>
        <v>0</v>
      </c>
      <c r="AW68" s="41">
        <f>SUM(AW61:AW67)</f>
        <v>0</v>
      </c>
      <c r="AX68" s="41">
        <f>SUM(AX61:AX67)</f>
        <v>0</v>
      </c>
      <c r="AY68" s="42">
        <f>SUM(AY61:AY67)</f>
        <v>0</v>
      </c>
      <c r="AZ68" s="43"/>
      <c r="BA68" s="41">
        <f>SUM(BA61:BA67)</f>
        <v>0</v>
      </c>
      <c r="BB68" s="41">
        <f>SUM(BB61:BB67)</f>
        <v>0</v>
      </c>
      <c r="BC68" s="41">
        <f>SUM(BC61:BC67)</f>
        <v>0</v>
      </c>
      <c r="BD68" s="41">
        <f>SUM(BD61:BD67)</f>
        <v>0</v>
      </c>
      <c r="BE68" s="42">
        <f>SUM(BE61:BE67)</f>
        <v>0</v>
      </c>
      <c r="BF68" s="45">
        <f t="shared" si="128"/>
        <v>4</v>
      </c>
      <c r="BG68" s="17">
        <f t="shared" si="129"/>
        <v>4</v>
      </c>
      <c r="BH68" s="17">
        <f t="shared" si="130"/>
        <v>4</v>
      </c>
      <c r="BI68" s="17">
        <f t="shared" si="131"/>
        <v>4</v>
      </c>
      <c r="BJ68" s="17">
        <f t="shared" si="132"/>
        <v>4</v>
      </c>
      <c r="BK68" s="17">
        <f t="shared" si="133"/>
        <v>0</v>
      </c>
      <c r="BL68" s="17">
        <f t="shared" si="134"/>
        <v>4</v>
      </c>
      <c r="BM68" s="17">
        <f t="shared" si="135"/>
        <v>0</v>
      </c>
      <c r="BN68" s="17">
        <f t="shared" si="136"/>
        <v>0</v>
      </c>
      <c r="BO68" s="17">
        <f t="shared" si="137"/>
        <v>24</v>
      </c>
      <c r="BP68" s="17">
        <f t="shared" si="138"/>
        <v>8035</v>
      </c>
      <c r="BQ68" s="17">
        <f t="shared" si="139"/>
        <v>334.79166666666669</v>
      </c>
    </row>
    <row r="69" spans="1:69" ht="15.75" customHeight="1" x14ac:dyDescent="0.25">
      <c r="A69" s="37"/>
      <c r="B69" s="38" t="s">
        <v>36</v>
      </c>
      <c r="C69" s="47"/>
      <c r="D69" s="40">
        <f>SUM(D61:D67)</f>
        <v>89</v>
      </c>
      <c r="E69" s="41">
        <f>E68+$D$69</f>
        <v>416</v>
      </c>
      <c r="F69" s="41">
        <f>F68+$D$69</f>
        <v>432</v>
      </c>
      <c r="G69" s="41">
        <f>G68+$D$69</f>
        <v>484</v>
      </c>
      <c r="H69" s="41">
        <f>H68+$D$69</f>
        <v>411</v>
      </c>
      <c r="I69" s="42">
        <f>E69+F69+G69+H69</f>
        <v>1743</v>
      </c>
      <c r="J69" s="40">
        <f>SUM(J61:J67)</f>
        <v>96</v>
      </c>
      <c r="K69" s="41">
        <f>K68+$J$69</f>
        <v>432</v>
      </c>
      <c r="L69" s="41">
        <f>L68+$J$69</f>
        <v>424</v>
      </c>
      <c r="M69" s="41">
        <f>M68+$J$69</f>
        <v>423</v>
      </c>
      <c r="N69" s="41">
        <f>N68+$J$69</f>
        <v>412</v>
      </c>
      <c r="O69" s="42">
        <f>K69+L69+M69+N69</f>
        <v>1691</v>
      </c>
      <c r="P69" s="40">
        <f>SUM(P61:P67)</f>
        <v>95</v>
      </c>
      <c r="Q69" s="41">
        <f>Q68+$P$69</f>
        <v>420</v>
      </c>
      <c r="R69" s="41">
        <f>R68+$P$69</f>
        <v>392</v>
      </c>
      <c r="S69" s="41">
        <f>S68+$P$69</f>
        <v>379</v>
      </c>
      <c r="T69" s="41">
        <f>T68+$P$69</f>
        <v>503</v>
      </c>
      <c r="U69" s="42">
        <f>Q69+R69+S69+T69</f>
        <v>1694</v>
      </c>
      <c r="V69" s="40">
        <f>SUM(V61:V67)</f>
        <v>90</v>
      </c>
      <c r="W69" s="41">
        <f>W68+$V$69</f>
        <v>417</v>
      </c>
      <c r="X69" s="41">
        <f>X68+$V$69</f>
        <v>433</v>
      </c>
      <c r="Y69" s="41">
        <f>Y68+$V$69</f>
        <v>452</v>
      </c>
      <c r="Z69" s="41">
        <f>Z68+$V$69</f>
        <v>469</v>
      </c>
      <c r="AA69" s="42">
        <f>W69+X69+Y69+Z69</f>
        <v>1771</v>
      </c>
      <c r="AB69" s="40">
        <f>SUM(AB61:AB67)</f>
        <v>83</v>
      </c>
      <c r="AC69" s="41">
        <f>AC68+$AB$69</f>
        <v>369</v>
      </c>
      <c r="AD69" s="41">
        <f>AD68+$AB$69</f>
        <v>415</v>
      </c>
      <c r="AE69" s="41">
        <f>AE68+$AB$69</f>
        <v>395</v>
      </c>
      <c r="AF69" s="41">
        <f>AF68+$AB$69</f>
        <v>409</v>
      </c>
      <c r="AG69" s="42">
        <f>AC69+AD69+AE69+AF69</f>
        <v>1588</v>
      </c>
      <c r="AH69" s="40">
        <f>SUM(AH61:AH67)</f>
        <v>0</v>
      </c>
      <c r="AI69" s="41">
        <f>AI68+$AH$69</f>
        <v>0</v>
      </c>
      <c r="AJ69" s="41">
        <f>AJ68+$AH$69</f>
        <v>0</v>
      </c>
      <c r="AK69" s="41">
        <f>AK68+$AH$69</f>
        <v>0</v>
      </c>
      <c r="AL69" s="41">
        <f>AL68+$AH$69</f>
        <v>0</v>
      </c>
      <c r="AM69" s="42">
        <f>AI69+AJ69+AK69+AL69</f>
        <v>0</v>
      </c>
      <c r="AN69" s="40">
        <f>SUM(AN61:AN67)</f>
        <v>85</v>
      </c>
      <c r="AO69" s="41">
        <f>AO68+$AN$69</f>
        <v>441</v>
      </c>
      <c r="AP69" s="41">
        <f>AP68+$AN$69</f>
        <v>425</v>
      </c>
      <c r="AQ69" s="41">
        <f>AQ68+$AN$69</f>
        <v>407</v>
      </c>
      <c r="AR69" s="41">
        <f>AR68+$AN$69</f>
        <v>427</v>
      </c>
      <c r="AS69" s="42">
        <f>AO69+AP69+AQ69+AR69</f>
        <v>1700</v>
      </c>
      <c r="AT69" s="40">
        <f>SUM(AT61:AT67)</f>
        <v>0</v>
      </c>
      <c r="AU69" s="41">
        <f>AU68+$AT$69</f>
        <v>0</v>
      </c>
      <c r="AV69" s="41">
        <f>AV68+$AT$69</f>
        <v>0</v>
      </c>
      <c r="AW69" s="41">
        <f>AW68+$AT$69</f>
        <v>0</v>
      </c>
      <c r="AX69" s="41">
        <f>AX68+$AT$69</f>
        <v>0</v>
      </c>
      <c r="AY69" s="42">
        <f>AU69+AV69+AW69+AX69</f>
        <v>0</v>
      </c>
      <c r="AZ69" s="40">
        <f>SUM(AZ61:AZ67)</f>
        <v>0</v>
      </c>
      <c r="BA69" s="41">
        <f>BA68+$AZ$69</f>
        <v>0</v>
      </c>
      <c r="BB69" s="41">
        <f>BB68+$AZ$69</f>
        <v>0</v>
      </c>
      <c r="BC69" s="41">
        <f>BC68+$AZ$69</f>
        <v>0</v>
      </c>
      <c r="BD69" s="41">
        <f>BD68+$AZ$69</f>
        <v>0</v>
      </c>
      <c r="BE69" s="42">
        <f>BA69+BB69+BC69+BD69</f>
        <v>0</v>
      </c>
      <c r="BF69" s="45">
        <f t="shared" si="128"/>
        <v>4</v>
      </c>
      <c r="BG69" s="17">
        <f t="shared" si="129"/>
        <v>4</v>
      </c>
      <c r="BH69" s="17">
        <f t="shared" si="130"/>
        <v>4</v>
      </c>
      <c r="BI69" s="17">
        <f t="shared" si="131"/>
        <v>4</v>
      </c>
      <c r="BJ69" s="17">
        <f t="shared" si="132"/>
        <v>4</v>
      </c>
      <c r="BK69" s="17">
        <f t="shared" si="133"/>
        <v>0</v>
      </c>
      <c r="BL69" s="17">
        <f t="shared" si="134"/>
        <v>4</v>
      </c>
      <c r="BM69" s="17">
        <f t="shared" si="135"/>
        <v>0</v>
      </c>
      <c r="BN69" s="17">
        <f t="shared" si="136"/>
        <v>0</v>
      </c>
      <c r="BO69" s="17">
        <f t="shared" si="137"/>
        <v>24</v>
      </c>
      <c r="BP69" s="17">
        <f t="shared" si="138"/>
        <v>10187</v>
      </c>
      <c r="BQ69" s="17">
        <f t="shared" si="139"/>
        <v>424.45833333333331</v>
      </c>
    </row>
    <row r="70" spans="1:69" ht="15.75" customHeight="1" x14ac:dyDescent="0.25">
      <c r="A70" s="37"/>
      <c r="B70" s="38" t="s">
        <v>37</v>
      </c>
      <c r="C70" s="47"/>
      <c r="D70" s="43"/>
      <c r="E70" s="41">
        <f t="shared" ref="E70:I71" si="141">IF($D$69&gt;0,IF(E68=E84,0.5,IF(E68&gt;E84,1,0)),0)</f>
        <v>1</v>
      </c>
      <c r="F70" s="41">
        <f t="shared" si="141"/>
        <v>1</v>
      </c>
      <c r="G70" s="41">
        <f t="shared" si="141"/>
        <v>1</v>
      </c>
      <c r="H70" s="41">
        <f t="shared" si="141"/>
        <v>1</v>
      </c>
      <c r="I70" s="42">
        <f t="shared" si="141"/>
        <v>1</v>
      </c>
      <c r="J70" s="43"/>
      <c r="K70" s="41">
        <f t="shared" ref="K70:O71" si="142">IF($J$69&gt;0,IF(K68=K146,0.5,IF(K68&gt;K146,1,0)),0)</f>
        <v>0</v>
      </c>
      <c r="L70" s="41">
        <f t="shared" si="142"/>
        <v>1</v>
      </c>
      <c r="M70" s="41">
        <f t="shared" si="142"/>
        <v>0</v>
      </c>
      <c r="N70" s="41">
        <f t="shared" si="142"/>
        <v>0</v>
      </c>
      <c r="O70" s="42">
        <f t="shared" si="142"/>
        <v>0</v>
      </c>
      <c r="P70" s="43"/>
      <c r="Q70" s="41">
        <f t="shared" ref="Q70:U71" si="143">IF($P$69&gt;0,IF(Q68=Q55,0.5,IF(Q68&gt;Q55,1,0)),0)</f>
        <v>0</v>
      </c>
      <c r="R70" s="41">
        <f t="shared" si="143"/>
        <v>0</v>
      </c>
      <c r="S70" s="41">
        <f t="shared" si="143"/>
        <v>0</v>
      </c>
      <c r="T70" s="41">
        <f t="shared" si="143"/>
        <v>1</v>
      </c>
      <c r="U70" s="42">
        <f t="shared" si="143"/>
        <v>1</v>
      </c>
      <c r="V70" s="43"/>
      <c r="W70" s="41">
        <f t="shared" ref="W70:AA71" si="144">IF($V$69&gt;0,IF(W68=W41,0.5,IF(W68&gt;W41,1,0)),0)</f>
        <v>1</v>
      </c>
      <c r="X70" s="41">
        <f t="shared" si="144"/>
        <v>0</v>
      </c>
      <c r="Y70" s="41">
        <f t="shared" si="144"/>
        <v>0</v>
      </c>
      <c r="Z70" s="41">
        <f t="shared" si="144"/>
        <v>1</v>
      </c>
      <c r="AA70" s="42">
        <f t="shared" si="144"/>
        <v>1</v>
      </c>
      <c r="AB70" s="43"/>
      <c r="AC70" s="41">
        <f t="shared" ref="AC70:AG71" si="145">IF($AB$69&gt;0,IF(AC68=AC130,0.5,IF(AC68&gt;AC130,1,0)),0)</f>
        <v>0</v>
      </c>
      <c r="AD70" s="41">
        <f t="shared" si="145"/>
        <v>1</v>
      </c>
      <c r="AE70" s="41">
        <f t="shared" si="145"/>
        <v>0</v>
      </c>
      <c r="AF70" s="41">
        <f t="shared" si="145"/>
        <v>1</v>
      </c>
      <c r="AG70" s="42">
        <f t="shared" si="145"/>
        <v>0</v>
      </c>
      <c r="AH70" s="43"/>
      <c r="AI70" s="41">
        <f t="shared" ref="AI70:AM71" si="146">IF($AH$69&gt;0,IF(AI68=AI118,0.5,IF(AI68&gt;AI118,1,0)),0)</f>
        <v>0</v>
      </c>
      <c r="AJ70" s="41">
        <f t="shared" si="146"/>
        <v>0</v>
      </c>
      <c r="AK70" s="41">
        <f t="shared" si="146"/>
        <v>0</v>
      </c>
      <c r="AL70" s="41">
        <f t="shared" si="146"/>
        <v>0</v>
      </c>
      <c r="AM70" s="42">
        <f t="shared" si="146"/>
        <v>0</v>
      </c>
      <c r="AN70" s="43"/>
      <c r="AO70" s="41">
        <f>IF($AN$69&gt;0,IF(AO68=AO14,0.5,IF(AO68&gt;AO14,1,0)),0)</f>
        <v>1</v>
      </c>
      <c r="AP70" s="41">
        <f>IF($AN$69&gt;0,IF(AP68=AP14,0.5,IF(AP68&gt;AP14,1,0)),0)</f>
        <v>1</v>
      </c>
      <c r="AQ70" s="41">
        <f>IF($AN$69&gt;0,IF(AQ68=AQ14,0.5,IF(AQ68&gt;AQ14,1,0)),0)</f>
        <v>0</v>
      </c>
      <c r="AR70" s="41">
        <f>IF($AN$69&gt;0,IF(AR68=AR14,0.5,IF(AR68&gt;AR14,1,0)),0)</f>
        <v>1</v>
      </c>
      <c r="AS70" s="42">
        <f>IF($AN$69&gt;0,IF(AS68=AS14,0.5,IF(AS68&gt;AS14,1,0)),0)</f>
        <v>1</v>
      </c>
      <c r="AT70" s="43"/>
      <c r="AU70" s="41">
        <f t="shared" ref="AU70:AY71" si="147">IF($AT$69&gt;0,IF(AU68=AU102,0.5,IF(AU68&gt;AU102,1,0)),0)</f>
        <v>0</v>
      </c>
      <c r="AV70" s="41">
        <f t="shared" si="147"/>
        <v>0</v>
      </c>
      <c r="AW70" s="41">
        <f t="shared" si="147"/>
        <v>0</v>
      </c>
      <c r="AX70" s="41">
        <f t="shared" si="147"/>
        <v>0</v>
      </c>
      <c r="AY70" s="42">
        <f t="shared" si="147"/>
        <v>0</v>
      </c>
      <c r="AZ70" s="43"/>
      <c r="BA70" s="41">
        <f t="shared" ref="BA70:BE71" si="148">IF($AZ$69&gt;0,IF(BA68=BA28,0.5,IF(BA68&gt;BA28,1,0)),0)</f>
        <v>0</v>
      </c>
      <c r="BB70" s="41">
        <f t="shared" si="148"/>
        <v>0</v>
      </c>
      <c r="BC70" s="41">
        <f t="shared" si="148"/>
        <v>0</v>
      </c>
      <c r="BD70" s="41">
        <f t="shared" si="148"/>
        <v>0</v>
      </c>
      <c r="BE70" s="42">
        <f t="shared" si="148"/>
        <v>0</v>
      </c>
      <c r="BF70" s="48"/>
      <c r="BG70" s="21"/>
      <c r="BH70" s="21"/>
      <c r="BI70" s="21"/>
      <c r="BJ70" s="21"/>
      <c r="BK70" s="21"/>
      <c r="BL70" s="21"/>
      <c r="BM70" s="21"/>
      <c r="BN70" s="21"/>
      <c r="BO70" s="21"/>
      <c r="BP70" s="17">
        <f t="shared" si="138"/>
        <v>4</v>
      </c>
      <c r="BQ70" s="21"/>
    </row>
    <row r="71" spans="1:69" ht="15.75" customHeight="1" x14ac:dyDescent="0.25">
      <c r="A71" s="37"/>
      <c r="B71" s="38" t="s">
        <v>38</v>
      </c>
      <c r="C71" s="47"/>
      <c r="D71" s="43"/>
      <c r="E71" s="41">
        <f t="shared" si="141"/>
        <v>1</v>
      </c>
      <c r="F71" s="41">
        <f t="shared" si="141"/>
        <v>1</v>
      </c>
      <c r="G71" s="41">
        <f t="shared" si="141"/>
        <v>1</v>
      </c>
      <c r="H71" s="41">
        <f t="shared" si="141"/>
        <v>1</v>
      </c>
      <c r="I71" s="42">
        <f t="shared" si="141"/>
        <v>1</v>
      </c>
      <c r="J71" s="43"/>
      <c r="K71" s="41">
        <f t="shared" si="142"/>
        <v>0</v>
      </c>
      <c r="L71" s="41">
        <f t="shared" si="142"/>
        <v>1</v>
      </c>
      <c r="M71" s="41">
        <f t="shared" si="142"/>
        <v>1</v>
      </c>
      <c r="N71" s="41">
        <f t="shared" si="142"/>
        <v>0</v>
      </c>
      <c r="O71" s="42">
        <f t="shared" si="142"/>
        <v>0</v>
      </c>
      <c r="P71" s="43"/>
      <c r="Q71" s="41">
        <f t="shared" si="143"/>
        <v>0</v>
      </c>
      <c r="R71" s="41">
        <f t="shared" si="143"/>
        <v>0</v>
      </c>
      <c r="S71" s="41">
        <f t="shared" si="143"/>
        <v>0</v>
      </c>
      <c r="T71" s="41">
        <f t="shared" si="143"/>
        <v>1</v>
      </c>
      <c r="U71" s="42">
        <f t="shared" si="143"/>
        <v>1</v>
      </c>
      <c r="V71" s="43"/>
      <c r="W71" s="41">
        <f t="shared" si="144"/>
        <v>1</v>
      </c>
      <c r="X71" s="41">
        <f t="shared" si="144"/>
        <v>1</v>
      </c>
      <c r="Y71" s="41">
        <f t="shared" si="144"/>
        <v>1</v>
      </c>
      <c r="Z71" s="41">
        <f t="shared" si="144"/>
        <v>1</v>
      </c>
      <c r="AA71" s="42">
        <f t="shared" si="144"/>
        <v>1</v>
      </c>
      <c r="AB71" s="43"/>
      <c r="AC71" s="41">
        <f t="shared" si="145"/>
        <v>1</v>
      </c>
      <c r="AD71" s="41">
        <f t="shared" si="145"/>
        <v>1</v>
      </c>
      <c r="AE71" s="41">
        <f t="shared" si="145"/>
        <v>0</v>
      </c>
      <c r="AF71" s="41">
        <f t="shared" si="145"/>
        <v>1</v>
      </c>
      <c r="AG71" s="42">
        <f t="shared" si="145"/>
        <v>0</v>
      </c>
      <c r="AH71" s="43"/>
      <c r="AI71" s="41">
        <f t="shared" si="146"/>
        <v>0</v>
      </c>
      <c r="AJ71" s="41">
        <f t="shared" si="146"/>
        <v>0</v>
      </c>
      <c r="AK71" s="41">
        <f t="shared" si="146"/>
        <v>0</v>
      </c>
      <c r="AL71" s="41">
        <f t="shared" si="146"/>
        <v>0</v>
      </c>
      <c r="AM71" s="42">
        <f t="shared" si="146"/>
        <v>0</v>
      </c>
      <c r="AN71" s="43"/>
      <c r="AO71" s="41">
        <f>IF($AN$69&gt;0,IF(AO69=AO15,0.5,IF(AO69&gt;AO15,1,0)),0)</f>
        <v>1</v>
      </c>
      <c r="AP71" s="41">
        <f>IF($AN$69&gt;0,IF(AP69=AP15,0.5,IF(AP69&gt;AP15,1,0)),0)</f>
        <v>1</v>
      </c>
      <c r="AQ71" s="41">
        <f>IF($AN$69&gt;0,IF(AQ69=AQ15,0.5,IF(AQ69&gt;AQ15,1,0)),0)</f>
        <v>0</v>
      </c>
      <c r="AR71" s="41">
        <f>IF($AN$69&gt;0,IF(AR69=AR15,0.5,IF(AR69&gt;AR15,1,0)),0)</f>
        <v>1</v>
      </c>
      <c r="AS71" s="42">
        <f>IF($AN$69&gt;0,IF(AS69=AS15,0.5,IF(AS69&gt;AS15,1,0)),0)</f>
        <v>1</v>
      </c>
      <c r="AT71" s="43"/>
      <c r="AU71" s="41">
        <f t="shared" si="147"/>
        <v>0</v>
      </c>
      <c r="AV71" s="41">
        <f t="shared" si="147"/>
        <v>0</v>
      </c>
      <c r="AW71" s="41">
        <f t="shared" si="147"/>
        <v>0</v>
      </c>
      <c r="AX71" s="41">
        <f t="shared" si="147"/>
        <v>0</v>
      </c>
      <c r="AY71" s="42">
        <f t="shared" si="147"/>
        <v>0</v>
      </c>
      <c r="AZ71" s="43"/>
      <c r="BA71" s="41">
        <f t="shared" si="148"/>
        <v>0</v>
      </c>
      <c r="BB71" s="41">
        <f t="shared" si="148"/>
        <v>0</v>
      </c>
      <c r="BC71" s="41">
        <f t="shared" si="148"/>
        <v>0</v>
      </c>
      <c r="BD71" s="41">
        <f t="shared" si="148"/>
        <v>0</v>
      </c>
      <c r="BE71" s="42">
        <f t="shared" si="148"/>
        <v>0</v>
      </c>
      <c r="BF71" s="48"/>
      <c r="BG71" s="21"/>
      <c r="BH71" s="21"/>
      <c r="BI71" s="21"/>
      <c r="BJ71" s="21"/>
      <c r="BK71" s="21"/>
      <c r="BL71" s="21"/>
      <c r="BM71" s="21"/>
      <c r="BN71" s="21"/>
      <c r="BO71" s="21"/>
      <c r="BP71" s="17">
        <f t="shared" si="138"/>
        <v>4</v>
      </c>
      <c r="BQ71" s="21"/>
    </row>
    <row r="72" spans="1:69" ht="14.25" customHeight="1" x14ac:dyDescent="0.25">
      <c r="A72" s="49"/>
      <c r="B72" s="50" t="s">
        <v>39</v>
      </c>
      <c r="C72" s="51"/>
      <c r="D72" s="52"/>
      <c r="E72" s="53"/>
      <c r="F72" s="53"/>
      <c r="G72" s="53"/>
      <c r="H72" s="53"/>
      <c r="I72" s="54">
        <f>SUM(E70+F70+G70+H70+I70+E71+F71+G71+H71+I71)</f>
        <v>10</v>
      </c>
      <c r="J72" s="52"/>
      <c r="K72" s="53"/>
      <c r="L72" s="53"/>
      <c r="M72" s="53"/>
      <c r="N72" s="53"/>
      <c r="O72" s="54">
        <f>SUM(K70+L70+M70+N70+O70+K71+L71+M71+N71+O71)</f>
        <v>3</v>
      </c>
      <c r="P72" s="52"/>
      <c r="Q72" s="53"/>
      <c r="R72" s="53"/>
      <c r="S72" s="53"/>
      <c r="T72" s="53"/>
      <c r="U72" s="54">
        <f>SUM(Q70+R70+S70+T70+U70+Q71+R71+S71+T71+U71)</f>
        <v>4</v>
      </c>
      <c r="V72" s="52"/>
      <c r="W72" s="53"/>
      <c r="X72" s="53"/>
      <c r="Y72" s="53"/>
      <c r="Z72" s="53"/>
      <c r="AA72" s="54">
        <f>SUM(W70+X70+Y70+Z70+AA70+W71+X71+Y71+Z71+AA71)</f>
        <v>8</v>
      </c>
      <c r="AB72" s="52"/>
      <c r="AC72" s="53"/>
      <c r="AD72" s="53"/>
      <c r="AE72" s="53"/>
      <c r="AF72" s="53"/>
      <c r="AG72" s="54">
        <f>SUM(AC70+AD70+AE70+AF70+AG70+AC71+AD71+AE71+AF71+AG71)</f>
        <v>5</v>
      </c>
      <c r="AH72" s="52"/>
      <c r="AI72" s="53"/>
      <c r="AJ72" s="53"/>
      <c r="AK72" s="53"/>
      <c r="AL72" s="53"/>
      <c r="AM72" s="54">
        <f>SUM(AI70+AJ70+AK70+AL70+AM70+AI71+AJ71+AK71+AL71+AM71)</f>
        <v>0</v>
      </c>
      <c r="AN72" s="52"/>
      <c r="AO72" s="53"/>
      <c r="AP72" s="53"/>
      <c r="AQ72" s="53"/>
      <c r="AR72" s="53"/>
      <c r="AS72" s="54">
        <f>SUM(AO70+AP70+AQ70+AR70+AS70+AO71+AP71+AQ71+AR71+AS71)</f>
        <v>8</v>
      </c>
      <c r="AT72" s="52"/>
      <c r="AU72" s="53"/>
      <c r="AV72" s="53"/>
      <c r="AW72" s="53"/>
      <c r="AX72" s="53"/>
      <c r="AY72" s="54">
        <f>SUM(AU70+AV70+AW70+AX70+AY70+AU71+AV71+AW71+AX71+AY71)</f>
        <v>0</v>
      </c>
      <c r="AZ72" s="52"/>
      <c r="BA72" s="53"/>
      <c r="BB72" s="53"/>
      <c r="BC72" s="53"/>
      <c r="BD72" s="53"/>
      <c r="BE72" s="54">
        <f>SUM(BA70+BB70+BC70+BD70+BE70+BA71+BB71+BC71+BD71+BE71)</f>
        <v>0</v>
      </c>
      <c r="BF72" s="55"/>
      <c r="BG72" s="56"/>
      <c r="BH72" s="56"/>
      <c r="BI72" s="56"/>
      <c r="BJ72" s="56"/>
      <c r="BK72" s="56"/>
      <c r="BL72" s="56"/>
      <c r="BM72" s="56"/>
      <c r="BN72" s="56"/>
      <c r="BO72" s="56"/>
      <c r="BP72" s="57">
        <f t="shared" si="138"/>
        <v>38</v>
      </c>
      <c r="BQ72" s="56"/>
    </row>
    <row r="73" spans="1:69" ht="27" customHeight="1" x14ac:dyDescent="0.25">
      <c r="A73" s="31">
        <v>6</v>
      </c>
      <c r="B73" s="180" t="s">
        <v>57</v>
      </c>
      <c r="C73" s="181"/>
      <c r="D73" s="32" t="s">
        <v>26</v>
      </c>
      <c r="E73" s="33" t="s">
        <v>27</v>
      </c>
      <c r="F73" s="33" t="s">
        <v>28</v>
      </c>
      <c r="G73" s="33" t="s">
        <v>29</v>
      </c>
      <c r="H73" s="33" t="s">
        <v>30</v>
      </c>
      <c r="I73" s="34" t="s">
        <v>23</v>
      </c>
      <c r="J73" s="32" t="s">
        <v>26</v>
      </c>
      <c r="K73" s="33" t="s">
        <v>27</v>
      </c>
      <c r="L73" s="33" t="s">
        <v>28</v>
      </c>
      <c r="M73" s="33" t="s">
        <v>29</v>
      </c>
      <c r="N73" s="33" t="s">
        <v>30</v>
      </c>
      <c r="O73" s="34" t="s">
        <v>23</v>
      </c>
      <c r="P73" s="32" t="s">
        <v>26</v>
      </c>
      <c r="Q73" s="33" t="s">
        <v>27</v>
      </c>
      <c r="R73" s="33" t="s">
        <v>28</v>
      </c>
      <c r="S73" s="33" t="s">
        <v>29</v>
      </c>
      <c r="T73" s="33" t="s">
        <v>30</v>
      </c>
      <c r="U73" s="34" t="s">
        <v>23</v>
      </c>
      <c r="V73" s="32" t="s">
        <v>26</v>
      </c>
      <c r="W73" s="33" t="s">
        <v>27</v>
      </c>
      <c r="X73" s="33" t="s">
        <v>28</v>
      </c>
      <c r="Y73" s="33" t="s">
        <v>29</v>
      </c>
      <c r="Z73" s="33" t="s">
        <v>30</v>
      </c>
      <c r="AA73" s="34" t="s">
        <v>23</v>
      </c>
      <c r="AB73" s="32" t="s">
        <v>26</v>
      </c>
      <c r="AC73" s="33" t="s">
        <v>27</v>
      </c>
      <c r="AD73" s="33" t="s">
        <v>28</v>
      </c>
      <c r="AE73" s="33" t="s">
        <v>29</v>
      </c>
      <c r="AF73" s="33" t="s">
        <v>30</v>
      </c>
      <c r="AG73" s="34" t="s">
        <v>23</v>
      </c>
      <c r="AH73" s="32" t="s">
        <v>26</v>
      </c>
      <c r="AI73" s="33" t="s">
        <v>27</v>
      </c>
      <c r="AJ73" s="33" t="s">
        <v>28</v>
      </c>
      <c r="AK73" s="33" t="s">
        <v>29</v>
      </c>
      <c r="AL73" s="33" t="s">
        <v>30</v>
      </c>
      <c r="AM73" s="34" t="s">
        <v>23</v>
      </c>
      <c r="AN73" s="32" t="s">
        <v>26</v>
      </c>
      <c r="AO73" s="33" t="s">
        <v>27</v>
      </c>
      <c r="AP73" s="33" t="s">
        <v>28</v>
      </c>
      <c r="AQ73" s="33" t="s">
        <v>29</v>
      </c>
      <c r="AR73" s="33" t="s">
        <v>30</v>
      </c>
      <c r="AS73" s="34" t="s">
        <v>23</v>
      </c>
      <c r="AT73" s="32" t="s">
        <v>26</v>
      </c>
      <c r="AU73" s="33" t="s">
        <v>27</v>
      </c>
      <c r="AV73" s="33" t="s">
        <v>28</v>
      </c>
      <c r="AW73" s="33" t="s">
        <v>29</v>
      </c>
      <c r="AX73" s="33" t="s">
        <v>30</v>
      </c>
      <c r="AY73" s="34" t="s">
        <v>23</v>
      </c>
      <c r="AZ73" s="32" t="s">
        <v>26</v>
      </c>
      <c r="BA73" s="33" t="s">
        <v>27</v>
      </c>
      <c r="BB73" s="33" t="s">
        <v>28</v>
      </c>
      <c r="BC73" s="33" t="s">
        <v>29</v>
      </c>
      <c r="BD73" s="33" t="s">
        <v>30</v>
      </c>
      <c r="BE73" s="34" t="s">
        <v>23</v>
      </c>
      <c r="BF73" s="35"/>
      <c r="BG73" s="36"/>
      <c r="BH73" s="36"/>
      <c r="BI73" s="36"/>
      <c r="BJ73" s="36"/>
      <c r="BK73" s="36"/>
      <c r="BL73" s="36"/>
      <c r="BM73" s="36"/>
      <c r="BN73" s="36"/>
      <c r="BO73" s="36"/>
      <c r="BP73" s="58"/>
      <c r="BQ73" s="36"/>
    </row>
    <row r="74" spans="1:69" ht="15.75" customHeight="1" x14ac:dyDescent="0.25">
      <c r="A74" s="37"/>
      <c r="B74" s="38" t="s">
        <v>56</v>
      </c>
      <c r="C74" s="39" t="s">
        <v>58</v>
      </c>
      <c r="D74" s="40">
        <v>37</v>
      </c>
      <c r="E74" s="41">
        <v>171</v>
      </c>
      <c r="F74" s="41">
        <v>171</v>
      </c>
      <c r="G74" s="41">
        <v>139</v>
      </c>
      <c r="H74" s="41">
        <v>134</v>
      </c>
      <c r="I74" s="42">
        <f t="shared" ref="I74:I83" si="149">SUM(E74:H74)</f>
        <v>615</v>
      </c>
      <c r="J74" s="43">
        <v>37</v>
      </c>
      <c r="K74" s="44">
        <v>158</v>
      </c>
      <c r="L74" s="44">
        <v>134</v>
      </c>
      <c r="M74" s="44">
        <v>168</v>
      </c>
      <c r="N74" s="44">
        <v>180</v>
      </c>
      <c r="O74" s="42">
        <f t="shared" ref="O74:O83" si="150">SUM(K74:N74)</f>
        <v>640</v>
      </c>
      <c r="P74" s="43">
        <v>38</v>
      </c>
      <c r="Q74" s="44">
        <v>146</v>
      </c>
      <c r="R74" s="44">
        <v>175</v>
      </c>
      <c r="S74" s="44">
        <v>185</v>
      </c>
      <c r="T74" s="44">
        <v>185</v>
      </c>
      <c r="U74" s="42">
        <f t="shared" ref="U74:U83" si="151">SUM(Q74:T74)</f>
        <v>691</v>
      </c>
      <c r="V74" s="43">
        <v>37</v>
      </c>
      <c r="W74" s="44">
        <v>167</v>
      </c>
      <c r="X74" s="44">
        <v>220</v>
      </c>
      <c r="Y74" s="44">
        <v>189</v>
      </c>
      <c r="Z74" s="44">
        <v>156</v>
      </c>
      <c r="AA74" s="42">
        <f t="shared" ref="AA74:AA83" si="152">SUM(W74:Z74)</f>
        <v>732</v>
      </c>
      <c r="AB74" s="43">
        <v>37</v>
      </c>
      <c r="AC74" s="44">
        <v>178</v>
      </c>
      <c r="AD74" s="44">
        <v>172</v>
      </c>
      <c r="AE74" s="44">
        <v>156</v>
      </c>
      <c r="AF74" s="44">
        <v>145</v>
      </c>
      <c r="AG74" s="42">
        <f t="shared" ref="AG74:AG83" si="153">SUM(AC74:AF74)</f>
        <v>651</v>
      </c>
      <c r="AH74" s="43"/>
      <c r="AI74" s="44"/>
      <c r="AJ74" s="44"/>
      <c r="AK74" s="44"/>
      <c r="AL74" s="44"/>
      <c r="AM74" s="42">
        <f t="shared" ref="AM74:AM83" si="154">SUM(AI74:AL74)</f>
        <v>0</v>
      </c>
      <c r="AN74" s="43">
        <v>37</v>
      </c>
      <c r="AO74" s="44">
        <v>167</v>
      </c>
      <c r="AP74" s="44">
        <v>161</v>
      </c>
      <c r="AQ74" s="44">
        <v>164</v>
      </c>
      <c r="AR74" s="44">
        <v>172</v>
      </c>
      <c r="AS74" s="42">
        <f t="shared" ref="AS74:AS83" si="155">SUM(AO74:AR74)</f>
        <v>664</v>
      </c>
      <c r="AT74" s="43"/>
      <c r="AU74" s="44"/>
      <c r="AV74" s="44"/>
      <c r="AW74" s="44"/>
      <c r="AX74" s="44"/>
      <c r="AY74" s="42">
        <f t="shared" ref="AY74:AY83" si="156">SUM(AU74:AX74)</f>
        <v>0</v>
      </c>
      <c r="AZ74" s="43"/>
      <c r="BA74" s="44"/>
      <c r="BB74" s="44"/>
      <c r="BC74" s="44"/>
      <c r="BD74" s="44"/>
      <c r="BE74" s="42">
        <f t="shared" ref="BE74:BE83" si="157">SUM(BA74:BD74)</f>
        <v>0</v>
      </c>
      <c r="BF74" s="45">
        <f t="shared" ref="BF74:BF85" si="158">SUM((IF(E74&gt;0,1,0)+(IF(F74&gt;0,1,0)+(IF(G74&gt;0,1,0)+(IF(H74&gt;0,1,0))))))</f>
        <v>4</v>
      </c>
      <c r="BG74" s="17">
        <f t="shared" ref="BG74:BG85" si="159">SUM((IF(K74&gt;0,1,0)+(IF(L74&gt;0,1,0)+(IF(M74&gt;0,1,0)+(IF(N74&gt;0,1,0))))))</f>
        <v>4</v>
      </c>
      <c r="BH74" s="17">
        <f t="shared" ref="BH74:BH85" si="160">SUM((IF(Q74&gt;0,1,0)+(IF(R74&gt;0,1,0)+(IF(S74&gt;0,1,0)+(IF(T74&gt;0,1,0))))))</f>
        <v>4</v>
      </c>
      <c r="BI74" s="17">
        <f t="shared" ref="BI74:BI85" si="161">SUM((IF(W74&gt;0,1,0)+(IF(X74&gt;0,1,0)+(IF(Y74&gt;0,1,0)+(IF(Z74&gt;0,1,0))))))</f>
        <v>4</v>
      </c>
      <c r="BJ74" s="17">
        <f t="shared" ref="BJ74:BJ85" si="162">SUM((IF(AC74&gt;0,1,0)+(IF(AD74&gt;0,1,0)+(IF(AE74&gt;0,1,0)+(IF(AF74&gt;0,1,0))))))</f>
        <v>4</v>
      </c>
      <c r="BK74" s="17">
        <f t="shared" ref="BK74:BK85" si="163">SUM((IF(AI74&gt;0,1,0)+(IF(AJ74&gt;0,1,0)+(IF(AK74&gt;0,1,0)+(IF(AL74&gt;0,1,0))))))</f>
        <v>0</v>
      </c>
      <c r="BL74" s="17">
        <f t="shared" ref="BL74:BL85" si="164">SUM((IF(AO74&gt;0,1,0)+(IF(AP74&gt;0,1,0)+(IF(AQ74&gt;0,1,0)+(IF(AR74&gt;0,1,0))))))</f>
        <v>4</v>
      </c>
      <c r="BM74" s="17">
        <f t="shared" ref="BM74:BM85" si="165">SUM((IF(AU74&gt;0,1,0)+(IF(AV74&gt;0,1,0)+(IF(AW74&gt;0,1,0)+(IF(AX74&gt;0,1,0))))))</f>
        <v>0</v>
      </c>
      <c r="BN74" s="17">
        <f t="shared" ref="BN74:BN85" si="166">SUM((IF(BA74&gt;0,1,0)+(IF(BB74&gt;0,1,0)+(IF(BC74&gt;0,1,0)+(IF(BD74&gt;0,1,0))))))</f>
        <v>0</v>
      </c>
      <c r="BO74" s="17">
        <f t="shared" ref="BO74:BO85" si="167">SUM(BF74:BN74)</f>
        <v>24</v>
      </c>
      <c r="BP74" s="17">
        <f t="shared" ref="BP74:BP88" si="168">I74+O74+U74+AA74+AG74+AM74+AS74+AY74+BE74</f>
        <v>3993</v>
      </c>
      <c r="BQ74" s="17">
        <f t="shared" ref="BQ74:BQ85" si="169">BP74/BO74</f>
        <v>166.375</v>
      </c>
    </row>
    <row r="75" spans="1:69" ht="15.75" customHeight="1" x14ac:dyDescent="0.25">
      <c r="A75" s="37"/>
      <c r="B75" s="38" t="s">
        <v>59</v>
      </c>
      <c r="C75" s="39" t="s">
        <v>60</v>
      </c>
      <c r="D75" s="40">
        <v>59</v>
      </c>
      <c r="E75" s="41">
        <v>146</v>
      </c>
      <c r="F75" s="41">
        <v>108</v>
      </c>
      <c r="G75" s="41">
        <v>140</v>
      </c>
      <c r="H75" s="41">
        <v>156</v>
      </c>
      <c r="I75" s="42">
        <f t="shared" si="149"/>
        <v>550</v>
      </c>
      <c r="J75" s="43">
        <v>59</v>
      </c>
      <c r="K75" s="44">
        <v>114</v>
      </c>
      <c r="L75" s="44">
        <v>126</v>
      </c>
      <c r="M75" s="44">
        <v>153</v>
      </c>
      <c r="N75" s="44">
        <v>170</v>
      </c>
      <c r="O75" s="42">
        <f t="shared" si="150"/>
        <v>563</v>
      </c>
      <c r="P75" s="43">
        <v>59</v>
      </c>
      <c r="Q75" s="44">
        <v>126</v>
      </c>
      <c r="R75" s="44">
        <v>117</v>
      </c>
      <c r="S75" s="44">
        <v>119</v>
      </c>
      <c r="T75" s="44">
        <v>147</v>
      </c>
      <c r="U75" s="42">
        <f t="shared" si="151"/>
        <v>509</v>
      </c>
      <c r="V75" s="43">
        <v>58</v>
      </c>
      <c r="W75" s="44">
        <v>122</v>
      </c>
      <c r="X75" s="44">
        <v>128</v>
      </c>
      <c r="Y75" s="44">
        <v>128</v>
      </c>
      <c r="Z75" s="44">
        <v>139</v>
      </c>
      <c r="AA75" s="42">
        <f t="shared" si="152"/>
        <v>517</v>
      </c>
      <c r="AB75" s="43">
        <v>59</v>
      </c>
      <c r="AC75" s="44">
        <v>133</v>
      </c>
      <c r="AD75" s="44">
        <v>160</v>
      </c>
      <c r="AE75" s="44">
        <v>136</v>
      </c>
      <c r="AF75" s="44">
        <v>142</v>
      </c>
      <c r="AG75" s="42">
        <f t="shared" si="153"/>
        <v>571</v>
      </c>
      <c r="AH75" s="43"/>
      <c r="AI75" s="44"/>
      <c r="AJ75" s="44"/>
      <c r="AK75" s="44"/>
      <c r="AL75" s="44"/>
      <c r="AM75" s="42">
        <f t="shared" si="154"/>
        <v>0</v>
      </c>
      <c r="AN75" s="43">
        <v>53</v>
      </c>
      <c r="AO75" s="44">
        <v>165</v>
      </c>
      <c r="AP75" s="44">
        <v>141</v>
      </c>
      <c r="AQ75" s="44">
        <v>135</v>
      </c>
      <c r="AR75" s="44">
        <v>144</v>
      </c>
      <c r="AS75" s="42">
        <f t="shared" si="155"/>
        <v>585</v>
      </c>
      <c r="AT75" s="43"/>
      <c r="AU75" s="44"/>
      <c r="AV75" s="44"/>
      <c r="AW75" s="44"/>
      <c r="AX75" s="44"/>
      <c r="AY75" s="42">
        <f t="shared" si="156"/>
        <v>0</v>
      </c>
      <c r="AZ75" s="43"/>
      <c r="BA75" s="44"/>
      <c r="BB75" s="44"/>
      <c r="BC75" s="44"/>
      <c r="BD75" s="44"/>
      <c r="BE75" s="42">
        <f t="shared" si="157"/>
        <v>0</v>
      </c>
      <c r="BF75" s="45">
        <f t="shared" si="158"/>
        <v>4</v>
      </c>
      <c r="BG75" s="17">
        <f t="shared" si="159"/>
        <v>4</v>
      </c>
      <c r="BH75" s="17">
        <f t="shared" si="160"/>
        <v>4</v>
      </c>
      <c r="BI75" s="17">
        <f t="shared" si="161"/>
        <v>4</v>
      </c>
      <c r="BJ75" s="17">
        <f t="shared" si="162"/>
        <v>4</v>
      </c>
      <c r="BK75" s="17">
        <f t="shared" si="163"/>
        <v>0</v>
      </c>
      <c r="BL75" s="17">
        <f t="shared" si="164"/>
        <v>4</v>
      </c>
      <c r="BM75" s="17">
        <f t="shared" si="165"/>
        <v>0</v>
      </c>
      <c r="BN75" s="17">
        <f t="shared" si="166"/>
        <v>0</v>
      </c>
      <c r="BO75" s="17">
        <f t="shared" si="167"/>
        <v>24</v>
      </c>
      <c r="BP75" s="17">
        <f t="shared" si="168"/>
        <v>3295</v>
      </c>
      <c r="BQ75" s="17">
        <f t="shared" si="169"/>
        <v>137.29166666666666</v>
      </c>
    </row>
    <row r="76" spans="1:69" ht="15.75" customHeight="1" x14ac:dyDescent="0.25">
      <c r="A76" s="37"/>
      <c r="B76" s="46" t="s">
        <v>79</v>
      </c>
      <c r="C76" s="47" t="s">
        <v>80</v>
      </c>
      <c r="D76" s="43"/>
      <c r="E76" s="44"/>
      <c r="F76" s="44"/>
      <c r="G76" s="44"/>
      <c r="H76" s="44"/>
      <c r="I76" s="42">
        <f t="shared" si="149"/>
        <v>0</v>
      </c>
      <c r="J76" s="43"/>
      <c r="K76" s="44"/>
      <c r="L76" s="44"/>
      <c r="M76" s="44"/>
      <c r="N76" s="44"/>
      <c r="O76" s="42">
        <f t="shared" si="150"/>
        <v>0</v>
      </c>
      <c r="P76" s="43"/>
      <c r="Q76" s="44"/>
      <c r="R76" s="44"/>
      <c r="S76" s="44"/>
      <c r="T76" s="44"/>
      <c r="U76" s="42">
        <f t="shared" si="151"/>
        <v>0</v>
      </c>
      <c r="V76" s="43"/>
      <c r="W76" s="44"/>
      <c r="X76" s="44"/>
      <c r="Y76" s="44"/>
      <c r="Z76" s="44"/>
      <c r="AA76" s="42">
        <f t="shared" si="152"/>
        <v>0</v>
      </c>
      <c r="AB76" s="43"/>
      <c r="AC76" s="44"/>
      <c r="AD76" s="44"/>
      <c r="AE76" s="44"/>
      <c r="AF76" s="44"/>
      <c r="AG76" s="42">
        <f t="shared" si="153"/>
        <v>0</v>
      </c>
      <c r="AH76" s="43"/>
      <c r="AI76" s="44"/>
      <c r="AJ76" s="44"/>
      <c r="AK76" s="44"/>
      <c r="AL76" s="44"/>
      <c r="AM76" s="42">
        <f t="shared" si="154"/>
        <v>0</v>
      </c>
      <c r="AN76" s="43"/>
      <c r="AO76" s="44"/>
      <c r="AP76" s="44"/>
      <c r="AQ76" s="44"/>
      <c r="AR76" s="44"/>
      <c r="AS76" s="42">
        <f t="shared" si="155"/>
        <v>0</v>
      </c>
      <c r="AT76" s="43"/>
      <c r="AU76" s="44"/>
      <c r="AV76" s="44"/>
      <c r="AW76" s="44"/>
      <c r="AX76" s="44"/>
      <c r="AY76" s="42">
        <f t="shared" si="156"/>
        <v>0</v>
      </c>
      <c r="AZ76" s="43"/>
      <c r="BA76" s="44"/>
      <c r="BB76" s="44"/>
      <c r="BC76" s="44"/>
      <c r="BD76" s="44"/>
      <c r="BE76" s="42">
        <f t="shared" si="157"/>
        <v>0</v>
      </c>
      <c r="BF76" s="45">
        <f t="shared" si="158"/>
        <v>0</v>
      </c>
      <c r="BG76" s="17">
        <f t="shared" si="159"/>
        <v>0</v>
      </c>
      <c r="BH76" s="17">
        <f t="shared" si="160"/>
        <v>0</v>
      </c>
      <c r="BI76" s="17">
        <f t="shared" si="161"/>
        <v>0</v>
      </c>
      <c r="BJ76" s="17">
        <f t="shared" si="162"/>
        <v>0</v>
      </c>
      <c r="BK76" s="17">
        <f t="shared" si="163"/>
        <v>0</v>
      </c>
      <c r="BL76" s="17">
        <f t="shared" si="164"/>
        <v>0</v>
      </c>
      <c r="BM76" s="17">
        <f t="shared" si="165"/>
        <v>0</v>
      </c>
      <c r="BN76" s="17">
        <f t="shared" si="166"/>
        <v>0</v>
      </c>
      <c r="BO76" s="17">
        <f t="shared" si="167"/>
        <v>0</v>
      </c>
      <c r="BP76" s="17">
        <f t="shared" si="168"/>
        <v>0</v>
      </c>
      <c r="BQ76" s="21" t="e">
        <f t="shared" si="169"/>
        <v>#DIV/0!</v>
      </c>
    </row>
    <row r="77" spans="1:69" ht="15.75" customHeight="1" x14ac:dyDescent="0.25">
      <c r="A77" s="37"/>
      <c r="B77" s="46">
        <v>4</v>
      </c>
      <c r="C77" s="47"/>
      <c r="D77" s="43"/>
      <c r="E77" s="44"/>
      <c r="F77" s="44"/>
      <c r="G77" s="44"/>
      <c r="H77" s="44"/>
      <c r="I77" s="42">
        <f t="shared" si="149"/>
        <v>0</v>
      </c>
      <c r="J77" s="43"/>
      <c r="K77" s="44"/>
      <c r="L77" s="44"/>
      <c r="M77" s="44"/>
      <c r="N77" s="44"/>
      <c r="O77" s="42">
        <f t="shared" si="150"/>
        <v>0</v>
      </c>
      <c r="P77" s="43"/>
      <c r="Q77" s="44"/>
      <c r="R77" s="44"/>
      <c r="S77" s="44"/>
      <c r="T77" s="44"/>
      <c r="U77" s="42">
        <f t="shared" si="151"/>
        <v>0</v>
      </c>
      <c r="V77" s="43"/>
      <c r="W77" s="44"/>
      <c r="X77" s="44"/>
      <c r="Y77" s="44"/>
      <c r="Z77" s="44"/>
      <c r="AA77" s="42">
        <f t="shared" si="152"/>
        <v>0</v>
      </c>
      <c r="AB77" s="43"/>
      <c r="AC77" s="44"/>
      <c r="AD77" s="44"/>
      <c r="AE77" s="44"/>
      <c r="AF77" s="44"/>
      <c r="AG77" s="42">
        <f t="shared" si="153"/>
        <v>0</v>
      </c>
      <c r="AH77" s="43"/>
      <c r="AI77" s="44"/>
      <c r="AJ77" s="44"/>
      <c r="AK77" s="44"/>
      <c r="AL77" s="44"/>
      <c r="AM77" s="42">
        <f t="shared" si="154"/>
        <v>0</v>
      </c>
      <c r="AN77" s="43"/>
      <c r="AO77" s="44"/>
      <c r="AP77" s="44"/>
      <c r="AQ77" s="44"/>
      <c r="AR77" s="44"/>
      <c r="AS77" s="42">
        <f t="shared" si="155"/>
        <v>0</v>
      </c>
      <c r="AT77" s="43"/>
      <c r="AU77" s="44"/>
      <c r="AV77" s="44"/>
      <c r="AW77" s="44"/>
      <c r="AX77" s="44"/>
      <c r="AY77" s="42">
        <f t="shared" si="156"/>
        <v>0</v>
      </c>
      <c r="AZ77" s="43"/>
      <c r="BA77" s="44"/>
      <c r="BB77" s="44"/>
      <c r="BC77" s="44"/>
      <c r="BD77" s="44"/>
      <c r="BE77" s="42">
        <f t="shared" si="157"/>
        <v>0</v>
      </c>
      <c r="BF77" s="45">
        <f t="shared" si="158"/>
        <v>0</v>
      </c>
      <c r="BG77" s="17">
        <f t="shared" si="159"/>
        <v>0</v>
      </c>
      <c r="BH77" s="17">
        <f t="shared" si="160"/>
        <v>0</v>
      </c>
      <c r="BI77" s="17">
        <f t="shared" si="161"/>
        <v>0</v>
      </c>
      <c r="BJ77" s="17">
        <f t="shared" si="162"/>
        <v>0</v>
      </c>
      <c r="BK77" s="17">
        <f t="shared" si="163"/>
        <v>0</v>
      </c>
      <c r="BL77" s="17">
        <f t="shared" si="164"/>
        <v>0</v>
      </c>
      <c r="BM77" s="17">
        <f t="shared" si="165"/>
        <v>0</v>
      </c>
      <c r="BN77" s="17">
        <f t="shared" si="166"/>
        <v>0</v>
      </c>
      <c r="BO77" s="17">
        <f t="shared" si="167"/>
        <v>0</v>
      </c>
      <c r="BP77" s="17">
        <f t="shared" si="168"/>
        <v>0</v>
      </c>
      <c r="BQ77" s="21" t="e">
        <f t="shared" si="169"/>
        <v>#DIV/0!</v>
      </c>
    </row>
    <row r="78" spans="1:69" ht="15.75" customHeight="1" x14ac:dyDescent="0.25">
      <c r="A78" s="37"/>
      <c r="B78" s="46">
        <v>5</v>
      </c>
      <c r="C78" s="47"/>
      <c r="D78" s="43"/>
      <c r="E78" s="44"/>
      <c r="F78" s="44"/>
      <c r="G78" s="44"/>
      <c r="H78" s="44"/>
      <c r="I78" s="42">
        <f t="shared" si="149"/>
        <v>0</v>
      </c>
      <c r="J78" s="43"/>
      <c r="K78" s="44"/>
      <c r="L78" s="44"/>
      <c r="M78" s="44"/>
      <c r="N78" s="44"/>
      <c r="O78" s="42">
        <f t="shared" si="150"/>
        <v>0</v>
      </c>
      <c r="P78" s="43"/>
      <c r="Q78" s="44"/>
      <c r="R78" s="44"/>
      <c r="S78" s="44"/>
      <c r="T78" s="44"/>
      <c r="U78" s="42">
        <f t="shared" si="151"/>
        <v>0</v>
      </c>
      <c r="V78" s="43"/>
      <c r="W78" s="44"/>
      <c r="X78" s="44"/>
      <c r="Y78" s="44"/>
      <c r="Z78" s="44"/>
      <c r="AA78" s="42">
        <f t="shared" si="152"/>
        <v>0</v>
      </c>
      <c r="AB78" s="43"/>
      <c r="AC78" s="44"/>
      <c r="AD78" s="44"/>
      <c r="AE78" s="44"/>
      <c r="AF78" s="44"/>
      <c r="AG78" s="42">
        <f t="shared" si="153"/>
        <v>0</v>
      </c>
      <c r="AH78" s="43"/>
      <c r="AI78" s="44"/>
      <c r="AJ78" s="44"/>
      <c r="AK78" s="44"/>
      <c r="AL78" s="44"/>
      <c r="AM78" s="42">
        <f t="shared" si="154"/>
        <v>0</v>
      </c>
      <c r="AN78" s="43"/>
      <c r="AO78" s="44"/>
      <c r="AP78" s="44"/>
      <c r="AQ78" s="44"/>
      <c r="AR78" s="44"/>
      <c r="AS78" s="42">
        <f t="shared" si="155"/>
        <v>0</v>
      </c>
      <c r="AT78" s="43"/>
      <c r="AU78" s="44"/>
      <c r="AV78" s="44"/>
      <c r="AW78" s="44"/>
      <c r="AX78" s="44"/>
      <c r="AY78" s="42">
        <f t="shared" si="156"/>
        <v>0</v>
      </c>
      <c r="AZ78" s="43"/>
      <c r="BA78" s="44"/>
      <c r="BB78" s="44"/>
      <c r="BC78" s="44"/>
      <c r="BD78" s="44"/>
      <c r="BE78" s="42">
        <f t="shared" si="157"/>
        <v>0</v>
      </c>
      <c r="BF78" s="45">
        <f t="shared" si="158"/>
        <v>0</v>
      </c>
      <c r="BG78" s="17">
        <f t="shared" si="159"/>
        <v>0</v>
      </c>
      <c r="BH78" s="17">
        <f t="shared" si="160"/>
        <v>0</v>
      </c>
      <c r="BI78" s="17">
        <f t="shared" si="161"/>
        <v>0</v>
      </c>
      <c r="BJ78" s="17">
        <f t="shared" si="162"/>
        <v>0</v>
      </c>
      <c r="BK78" s="17">
        <f t="shared" si="163"/>
        <v>0</v>
      </c>
      <c r="BL78" s="17">
        <f t="shared" si="164"/>
        <v>0</v>
      </c>
      <c r="BM78" s="17">
        <f t="shared" si="165"/>
        <v>0</v>
      </c>
      <c r="BN78" s="17">
        <f t="shared" si="166"/>
        <v>0</v>
      </c>
      <c r="BO78" s="17">
        <f t="shared" si="167"/>
        <v>0</v>
      </c>
      <c r="BP78" s="17">
        <f t="shared" si="168"/>
        <v>0</v>
      </c>
      <c r="BQ78" s="21" t="e">
        <f t="shared" si="169"/>
        <v>#DIV/0!</v>
      </c>
    </row>
    <row r="79" spans="1:69" ht="15.75" customHeight="1" x14ac:dyDescent="0.25">
      <c r="A79" s="37"/>
      <c r="B79" s="46">
        <v>6</v>
      </c>
      <c r="C79" s="47"/>
      <c r="D79" s="43"/>
      <c r="E79" s="44"/>
      <c r="F79" s="44"/>
      <c r="G79" s="44"/>
      <c r="H79" s="44"/>
      <c r="I79" s="42">
        <f t="shared" si="149"/>
        <v>0</v>
      </c>
      <c r="J79" s="43"/>
      <c r="K79" s="44"/>
      <c r="L79" s="44"/>
      <c r="M79" s="44"/>
      <c r="N79" s="44"/>
      <c r="O79" s="42">
        <f t="shared" si="150"/>
        <v>0</v>
      </c>
      <c r="P79" s="43"/>
      <c r="Q79" s="44"/>
      <c r="R79" s="44"/>
      <c r="S79" s="44"/>
      <c r="T79" s="44"/>
      <c r="U79" s="42">
        <f t="shared" si="151"/>
        <v>0</v>
      </c>
      <c r="V79" s="43"/>
      <c r="W79" s="44"/>
      <c r="X79" s="44"/>
      <c r="Y79" s="44"/>
      <c r="Z79" s="44"/>
      <c r="AA79" s="42">
        <f t="shared" si="152"/>
        <v>0</v>
      </c>
      <c r="AB79" s="43"/>
      <c r="AC79" s="44"/>
      <c r="AD79" s="44"/>
      <c r="AE79" s="44"/>
      <c r="AF79" s="44"/>
      <c r="AG79" s="42">
        <f t="shared" si="153"/>
        <v>0</v>
      </c>
      <c r="AH79" s="43"/>
      <c r="AI79" s="44"/>
      <c r="AJ79" s="44"/>
      <c r="AK79" s="44"/>
      <c r="AL79" s="44"/>
      <c r="AM79" s="42">
        <f t="shared" si="154"/>
        <v>0</v>
      </c>
      <c r="AN79" s="43"/>
      <c r="AO79" s="44"/>
      <c r="AP79" s="44"/>
      <c r="AQ79" s="44"/>
      <c r="AR79" s="44"/>
      <c r="AS79" s="42">
        <f t="shared" si="155"/>
        <v>0</v>
      </c>
      <c r="AT79" s="43"/>
      <c r="AU79" s="44"/>
      <c r="AV79" s="44"/>
      <c r="AW79" s="44"/>
      <c r="AX79" s="44"/>
      <c r="AY79" s="42">
        <f t="shared" si="156"/>
        <v>0</v>
      </c>
      <c r="AZ79" s="43"/>
      <c r="BA79" s="44"/>
      <c r="BB79" s="44"/>
      <c r="BC79" s="44"/>
      <c r="BD79" s="44"/>
      <c r="BE79" s="42">
        <f t="shared" si="157"/>
        <v>0</v>
      </c>
      <c r="BF79" s="45">
        <f t="shared" si="158"/>
        <v>0</v>
      </c>
      <c r="BG79" s="17">
        <f t="shared" si="159"/>
        <v>0</v>
      </c>
      <c r="BH79" s="17">
        <f t="shared" si="160"/>
        <v>0</v>
      </c>
      <c r="BI79" s="17">
        <f t="shared" si="161"/>
        <v>0</v>
      </c>
      <c r="BJ79" s="17">
        <f t="shared" si="162"/>
        <v>0</v>
      </c>
      <c r="BK79" s="17">
        <f t="shared" si="163"/>
        <v>0</v>
      </c>
      <c r="BL79" s="17">
        <f t="shared" si="164"/>
        <v>0</v>
      </c>
      <c r="BM79" s="17">
        <f t="shared" si="165"/>
        <v>0</v>
      </c>
      <c r="BN79" s="17">
        <f t="shared" si="166"/>
        <v>0</v>
      </c>
      <c r="BO79" s="17">
        <f t="shared" si="167"/>
        <v>0</v>
      </c>
      <c r="BP79" s="17">
        <f t="shared" si="168"/>
        <v>0</v>
      </c>
      <c r="BQ79" s="21" t="e">
        <f t="shared" si="169"/>
        <v>#DIV/0!</v>
      </c>
    </row>
    <row r="80" spans="1:69" ht="15.75" customHeight="1" x14ac:dyDescent="0.25">
      <c r="A80" s="37"/>
      <c r="B80" s="46">
        <v>7</v>
      </c>
      <c r="C80" s="47"/>
      <c r="D80" s="43"/>
      <c r="E80" s="44"/>
      <c r="F80" s="44"/>
      <c r="G80" s="44"/>
      <c r="H80" s="44"/>
      <c r="I80" s="42">
        <f t="shared" si="149"/>
        <v>0</v>
      </c>
      <c r="J80" s="43"/>
      <c r="K80" s="44"/>
      <c r="L80" s="44"/>
      <c r="M80" s="44"/>
      <c r="N80" s="44"/>
      <c r="O80" s="42">
        <f t="shared" si="150"/>
        <v>0</v>
      </c>
      <c r="P80" s="43"/>
      <c r="Q80" s="44"/>
      <c r="R80" s="44"/>
      <c r="S80" s="44"/>
      <c r="T80" s="44"/>
      <c r="U80" s="42">
        <f t="shared" si="151"/>
        <v>0</v>
      </c>
      <c r="V80" s="43"/>
      <c r="W80" s="44"/>
      <c r="X80" s="44"/>
      <c r="Y80" s="44"/>
      <c r="Z80" s="44"/>
      <c r="AA80" s="42">
        <f t="shared" si="152"/>
        <v>0</v>
      </c>
      <c r="AB80" s="43"/>
      <c r="AC80" s="44"/>
      <c r="AD80" s="44"/>
      <c r="AE80" s="44"/>
      <c r="AF80" s="44"/>
      <c r="AG80" s="42">
        <f t="shared" si="153"/>
        <v>0</v>
      </c>
      <c r="AH80" s="43"/>
      <c r="AI80" s="44"/>
      <c r="AJ80" s="44"/>
      <c r="AK80" s="44"/>
      <c r="AL80" s="44"/>
      <c r="AM80" s="42">
        <f t="shared" si="154"/>
        <v>0</v>
      </c>
      <c r="AN80" s="43"/>
      <c r="AO80" s="44"/>
      <c r="AP80" s="44"/>
      <c r="AQ80" s="44"/>
      <c r="AR80" s="44"/>
      <c r="AS80" s="42">
        <f t="shared" si="155"/>
        <v>0</v>
      </c>
      <c r="AT80" s="43"/>
      <c r="AU80" s="44"/>
      <c r="AV80" s="44"/>
      <c r="AW80" s="44"/>
      <c r="AX80" s="44"/>
      <c r="AY80" s="42">
        <f t="shared" si="156"/>
        <v>0</v>
      </c>
      <c r="AZ80" s="43"/>
      <c r="BA80" s="44"/>
      <c r="BB80" s="44"/>
      <c r="BC80" s="44"/>
      <c r="BD80" s="44"/>
      <c r="BE80" s="42">
        <f t="shared" si="157"/>
        <v>0</v>
      </c>
      <c r="BF80" s="45">
        <f t="shared" si="158"/>
        <v>0</v>
      </c>
      <c r="BG80" s="17">
        <f t="shared" si="159"/>
        <v>0</v>
      </c>
      <c r="BH80" s="17">
        <f t="shared" si="160"/>
        <v>0</v>
      </c>
      <c r="BI80" s="17">
        <f t="shared" si="161"/>
        <v>0</v>
      </c>
      <c r="BJ80" s="17">
        <f t="shared" si="162"/>
        <v>0</v>
      </c>
      <c r="BK80" s="17">
        <f t="shared" si="163"/>
        <v>0</v>
      </c>
      <c r="BL80" s="17">
        <f t="shared" si="164"/>
        <v>0</v>
      </c>
      <c r="BM80" s="17">
        <f t="shared" si="165"/>
        <v>0</v>
      </c>
      <c r="BN80" s="17">
        <f t="shared" si="166"/>
        <v>0</v>
      </c>
      <c r="BO80" s="17">
        <f t="shared" si="167"/>
        <v>0</v>
      </c>
      <c r="BP80" s="17">
        <f t="shared" si="168"/>
        <v>0</v>
      </c>
      <c r="BQ80" s="21" t="e">
        <f t="shared" si="169"/>
        <v>#DIV/0!</v>
      </c>
    </row>
    <row r="81" spans="1:69" ht="15.75" customHeight="1" x14ac:dyDescent="0.25">
      <c r="A81" s="37"/>
      <c r="B81" s="46">
        <v>8</v>
      </c>
      <c r="C81" s="47"/>
      <c r="D81" s="43"/>
      <c r="E81" s="44"/>
      <c r="F81" s="44"/>
      <c r="G81" s="44"/>
      <c r="H81" s="44"/>
      <c r="I81" s="42">
        <f t="shared" si="149"/>
        <v>0</v>
      </c>
      <c r="J81" s="43"/>
      <c r="K81" s="44"/>
      <c r="L81" s="44"/>
      <c r="M81" s="44"/>
      <c r="N81" s="44"/>
      <c r="O81" s="42">
        <f t="shared" si="150"/>
        <v>0</v>
      </c>
      <c r="P81" s="43"/>
      <c r="Q81" s="44"/>
      <c r="R81" s="44"/>
      <c r="S81" s="44"/>
      <c r="T81" s="44"/>
      <c r="U81" s="42">
        <f t="shared" si="151"/>
        <v>0</v>
      </c>
      <c r="V81" s="43"/>
      <c r="W81" s="44"/>
      <c r="X81" s="44"/>
      <c r="Y81" s="44"/>
      <c r="Z81" s="44"/>
      <c r="AA81" s="42">
        <f t="shared" si="152"/>
        <v>0</v>
      </c>
      <c r="AB81" s="43"/>
      <c r="AC81" s="44"/>
      <c r="AD81" s="44"/>
      <c r="AE81" s="44"/>
      <c r="AF81" s="44"/>
      <c r="AG81" s="42">
        <f t="shared" si="153"/>
        <v>0</v>
      </c>
      <c r="AH81" s="43"/>
      <c r="AI81" s="44"/>
      <c r="AJ81" s="44"/>
      <c r="AK81" s="44"/>
      <c r="AL81" s="44"/>
      <c r="AM81" s="42">
        <f t="shared" si="154"/>
        <v>0</v>
      </c>
      <c r="AN81" s="43"/>
      <c r="AO81" s="44"/>
      <c r="AP81" s="44"/>
      <c r="AQ81" s="44"/>
      <c r="AR81" s="44"/>
      <c r="AS81" s="42">
        <f t="shared" si="155"/>
        <v>0</v>
      </c>
      <c r="AT81" s="43"/>
      <c r="AU81" s="44"/>
      <c r="AV81" s="44"/>
      <c r="AW81" s="44"/>
      <c r="AX81" s="44"/>
      <c r="AY81" s="42">
        <f t="shared" si="156"/>
        <v>0</v>
      </c>
      <c r="AZ81" s="43"/>
      <c r="BA81" s="44"/>
      <c r="BB81" s="44"/>
      <c r="BC81" s="44"/>
      <c r="BD81" s="44"/>
      <c r="BE81" s="42">
        <f t="shared" si="157"/>
        <v>0</v>
      </c>
      <c r="BF81" s="45">
        <f t="shared" si="158"/>
        <v>0</v>
      </c>
      <c r="BG81" s="17">
        <f t="shared" si="159"/>
        <v>0</v>
      </c>
      <c r="BH81" s="17">
        <f t="shared" si="160"/>
        <v>0</v>
      </c>
      <c r="BI81" s="17">
        <f t="shared" si="161"/>
        <v>0</v>
      </c>
      <c r="BJ81" s="17">
        <f t="shared" si="162"/>
        <v>0</v>
      </c>
      <c r="BK81" s="17">
        <f t="shared" si="163"/>
        <v>0</v>
      </c>
      <c r="BL81" s="17">
        <f t="shared" si="164"/>
        <v>0</v>
      </c>
      <c r="BM81" s="17">
        <f t="shared" si="165"/>
        <v>0</v>
      </c>
      <c r="BN81" s="17">
        <f t="shared" si="166"/>
        <v>0</v>
      </c>
      <c r="BO81" s="17">
        <f t="shared" si="167"/>
        <v>0</v>
      </c>
      <c r="BP81" s="17">
        <f t="shared" si="168"/>
        <v>0</v>
      </c>
      <c r="BQ81" s="21" t="e">
        <f t="shared" si="169"/>
        <v>#DIV/0!</v>
      </c>
    </row>
    <row r="82" spans="1:69" ht="15.75" customHeight="1" x14ac:dyDescent="0.25">
      <c r="A82" s="37"/>
      <c r="B82" s="46">
        <v>9</v>
      </c>
      <c r="C82" s="47"/>
      <c r="D82" s="43"/>
      <c r="E82" s="44"/>
      <c r="F82" s="44"/>
      <c r="G82" s="44"/>
      <c r="H82" s="44"/>
      <c r="I82" s="42">
        <f t="shared" si="149"/>
        <v>0</v>
      </c>
      <c r="J82" s="43"/>
      <c r="K82" s="44"/>
      <c r="L82" s="44"/>
      <c r="M82" s="44"/>
      <c r="N82" s="44"/>
      <c r="O82" s="42">
        <f t="shared" si="150"/>
        <v>0</v>
      </c>
      <c r="P82" s="43"/>
      <c r="Q82" s="44"/>
      <c r="R82" s="44"/>
      <c r="S82" s="44"/>
      <c r="T82" s="44"/>
      <c r="U82" s="42">
        <f t="shared" si="151"/>
        <v>0</v>
      </c>
      <c r="V82" s="43"/>
      <c r="W82" s="44"/>
      <c r="X82" s="44"/>
      <c r="Y82" s="44"/>
      <c r="Z82" s="44"/>
      <c r="AA82" s="42">
        <f t="shared" si="152"/>
        <v>0</v>
      </c>
      <c r="AB82" s="43"/>
      <c r="AC82" s="44"/>
      <c r="AD82" s="44"/>
      <c r="AE82" s="44"/>
      <c r="AF82" s="44"/>
      <c r="AG82" s="42">
        <f t="shared" si="153"/>
        <v>0</v>
      </c>
      <c r="AH82" s="43"/>
      <c r="AI82" s="44"/>
      <c r="AJ82" s="44"/>
      <c r="AK82" s="44"/>
      <c r="AL82" s="44"/>
      <c r="AM82" s="42">
        <f t="shared" si="154"/>
        <v>0</v>
      </c>
      <c r="AN82" s="43"/>
      <c r="AO82" s="44"/>
      <c r="AP82" s="44"/>
      <c r="AQ82" s="44"/>
      <c r="AR82" s="44"/>
      <c r="AS82" s="42">
        <f t="shared" si="155"/>
        <v>0</v>
      </c>
      <c r="AT82" s="43"/>
      <c r="AU82" s="44"/>
      <c r="AV82" s="44"/>
      <c r="AW82" s="44"/>
      <c r="AX82" s="44"/>
      <c r="AY82" s="42">
        <f t="shared" si="156"/>
        <v>0</v>
      </c>
      <c r="AZ82" s="43"/>
      <c r="BA82" s="44"/>
      <c r="BB82" s="44"/>
      <c r="BC82" s="44"/>
      <c r="BD82" s="44"/>
      <c r="BE82" s="42">
        <f t="shared" si="157"/>
        <v>0</v>
      </c>
      <c r="BF82" s="45">
        <f t="shared" si="158"/>
        <v>0</v>
      </c>
      <c r="BG82" s="17">
        <f t="shared" si="159"/>
        <v>0</v>
      </c>
      <c r="BH82" s="17">
        <f t="shared" si="160"/>
        <v>0</v>
      </c>
      <c r="BI82" s="17">
        <f t="shared" si="161"/>
        <v>0</v>
      </c>
      <c r="BJ82" s="17">
        <f t="shared" si="162"/>
        <v>0</v>
      </c>
      <c r="BK82" s="17">
        <f t="shared" si="163"/>
        <v>0</v>
      </c>
      <c r="BL82" s="17">
        <f t="shared" si="164"/>
        <v>0</v>
      </c>
      <c r="BM82" s="17">
        <f t="shared" si="165"/>
        <v>0</v>
      </c>
      <c r="BN82" s="17">
        <f t="shared" si="166"/>
        <v>0</v>
      </c>
      <c r="BO82" s="17">
        <f t="shared" si="167"/>
        <v>0</v>
      </c>
      <c r="BP82" s="17">
        <f t="shared" si="168"/>
        <v>0</v>
      </c>
      <c r="BQ82" s="21" t="e">
        <f t="shared" si="169"/>
        <v>#DIV/0!</v>
      </c>
    </row>
    <row r="83" spans="1:69" ht="15.75" customHeight="1" x14ac:dyDescent="0.25">
      <c r="A83" s="37"/>
      <c r="B83" s="46">
        <v>10</v>
      </c>
      <c r="C83" s="47"/>
      <c r="D83" s="43"/>
      <c r="E83" s="44"/>
      <c r="F83" s="44"/>
      <c r="G83" s="44"/>
      <c r="H83" s="44"/>
      <c r="I83" s="42">
        <f t="shared" si="149"/>
        <v>0</v>
      </c>
      <c r="J83" s="43"/>
      <c r="K83" s="44"/>
      <c r="L83" s="44"/>
      <c r="M83" s="44"/>
      <c r="N83" s="44"/>
      <c r="O83" s="42">
        <f t="shared" si="150"/>
        <v>0</v>
      </c>
      <c r="P83" s="43"/>
      <c r="Q83" s="44"/>
      <c r="R83" s="44"/>
      <c r="S83" s="44"/>
      <c r="T83" s="44"/>
      <c r="U83" s="42">
        <f t="shared" si="151"/>
        <v>0</v>
      </c>
      <c r="V83" s="43"/>
      <c r="W83" s="44"/>
      <c r="X83" s="44"/>
      <c r="Y83" s="44"/>
      <c r="Z83" s="44"/>
      <c r="AA83" s="42">
        <f t="shared" si="152"/>
        <v>0</v>
      </c>
      <c r="AB83" s="43"/>
      <c r="AC83" s="44"/>
      <c r="AD83" s="44"/>
      <c r="AE83" s="44"/>
      <c r="AF83" s="44"/>
      <c r="AG83" s="42">
        <f t="shared" si="153"/>
        <v>0</v>
      </c>
      <c r="AH83" s="43"/>
      <c r="AI83" s="44"/>
      <c r="AJ83" s="44"/>
      <c r="AK83" s="44"/>
      <c r="AL83" s="44"/>
      <c r="AM83" s="42">
        <f t="shared" si="154"/>
        <v>0</v>
      </c>
      <c r="AN83" s="43"/>
      <c r="AO83" s="44"/>
      <c r="AP83" s="44"/>
      <c r="AQ83" s="44"/>
      <c r="AR83" s="44"/>
      <c r="AS83" s="42">
        <f t="shared" si="155"/>
        <v>0</v>
      </c>
      <c r="AT83" s="43"/>
      <c r="AU83" s="44"/>
      <c r="AV83" s="44"/>
      <c r="AW83" s="44"/>
      <c r="AX83" s="44"/>
      <c r="AY83" s="42">
        <f t="shared" si="156"/>
        <v>0</v>
      </c>
      <c r="AZ83" s="43"/>
      <c r="BA83" s="44"/>
      <c r="BB83" s="44"/>
      <c r="BC83" s="44"/>
      <c r="BD83" s="44"/>
      <c r="BE83" s="42">
        <f t="shared" si="157"/>
        <v>0</v>
      </c>
      <c r="BF83" s="45">
        <f t="shared" si="158"/>
        <v>0</v>
      </c>
      <c r="BG83" s="17">
        <f t="shared" si="159"/>
        <v>0</v>
      </c>
      <c r="BH83" s="17">
        <f t="shared" si="160"/>
        <v>0</v>
      </c>
      <c r="BI83" s="17">
        <f t="shared" si="161"/>
        <v>0</v>
      </c>
      <c r="BJ83" s="17">
        <f t="shared" si="162"/>
        <v>0</v>
      </c>
      <c r="BK83" s="17">
        <f t="shared" si="163"/>
        <v>0</v>
      </c>
      <c r="BL83" s="17">
        <f t="shared" si="164"/>
        <v>0</v>
      </c>
      <c r="BM83" s="17">
        <f t="shared" si="165"/>
        <v>0</v>
      </c>
      <c r="BN83" s="17">
        <f t="shared" si="166"/>
        <v>0</v>
      </c>
      <c r="BO83" s="17">
        <f t="shared" si="167"/>
        <v>0</v>
      </c>
      <c r="BP83" s="17">
        <f t="shared" si="168"/>
        <v>0</v>
      </c>
      <c r="BQ83" s="21" t="e">
        <f t="shared" si="169"/>
        <v>#DIV/0!</v>
      </c>
    </row>
    <row r="84" spans="1:69" ht="15.75" customHeight="1" x14ac:dyDescent="0.25">
      <c r="A84" s="37"/>
      <c r="B84" s="38" t="s">
        <v>35</v>
      </c>
      <c r="C84" s="47"/>
      <c r="D84" s="43"/>
      <c r="E84" s="41">
        <f>SUM(E74:E83)</f>
        <v>317</v>
      </c>
      <c r="F84" s="41">
        <f>SUM(F74:F83)</f>
        <v>279</v>
      </c>
      <c r="G84" s="41">
        <f>SUM(G74:G83)</f>
        <v>279</v>
      </c>
      <c r="H84" s="41">
        <f>SUM(H74:H83)</f>
        <v>290</v>
      </c>
      <c r="I84" s="42">
        <f>SUM(I74:I83)</f>
        <v>1165</v>
      </c>
      <c r="J84" s="43"/>
      <c r="K84" s="41">
        <f>SUM(K74:K83)</f>
        <v>272</v>
      </c>
      <c r="L84" s="41">
        <f>SUM(L74:L83)</f>
        <v>260</v>
      </c>
      <c r="M84" s="41">
        <f>SUM(M74:M83)</f>
        <v>321</v>
      </c>
      <c r="N84" s="41">
        <f>SUM(N74:N83)</f>
        <v>350</v>
      </c>
      <c r="O84" s="42">
        <f>SUM(O74:O83)</f>
        <v>1203</v>
      </c>
      <c r="P84" s="43"/>
      <c r="Q84" s="41">
        <f>SUM(Q74:Q83)</f>
        <v>272</v>
      </c>
      <c r="R84" s="41">
        <f>SUM(R74:R83)</f>
        <v>292</v>
      </c>
      <c r="S84" s="41">
        <f>SUM(S74:S83)</f>
        <v>304</v>
      </c>
      <c r="T84" s="41">
        <f>SUM(T74:T83)</f>
        <v>332</v>
      </c>
      <c r="U84" s="42">
        <f>SUM(U74:U83)</f>
        <v>1200</v>
      </c>
      <c r="V84" s="43"/>
      <c r="W84" s="41">
        <f>SUM(W74:W83)</f>
        <v>289</v>
      </c>
      <c r="X84" s="41">
        <f>SUM(X74:X83)</f>
        <v>348</v>
      </c>
      <c r="Y84" s="41">
        <f>SUM(Y74:Y83)</f>
        <v>317</v>
      </c>
      <c r="Z84" s="41">
        <f>SUM(Z74:Z83)</f>
        <v>295</v>
      </c>
      <c r="AA84" s="42">
        <f>SUM(AA74:AA83)</f>
        <v>1249</v>
      </c>
      <c r="AB84" s="43"/>
      <c r="AC84" s="41">
        <f>SUM(AC74:AC83)</f>
        <v>311</v>
      </c>
      <c r="AD84" s="41">
        <f>SUM(AD74:AD83)</f>
        <v>332</v>
      </c>
      <c r="AE84" s="41">
        <f>SUM(AE74:AE83)</f>
        <v>292</v>
      </c>
      <c r="AF84" s="41">
        <f>SUM(AF74:AF83)</f>
        <v>287</v>
      </c>
      <c r="AG84" s="42">
        <f>SUM(AG74:AG83)</f>
        <v>1222</v>
      </c>
      <c r="AH84" s="43"/>
      <c r="AI84" s="41">
        <f>SUM(AI74:AI83)</f>
        <v>0</v>
      </c>
      <c r="AJ84" s="41">
        <f>SUM(AJ74:AJ83)</f>
        <v>0</v>
      </c>
      <c r="AK84" s="41">
        <f>SUM(AK74:AK83)</f>
        <v>0</v>
      </c>
      <c r="AL84" s="41">
        <f>SUM(AL74:AL83)</f>
        <v>0</v>
      </c>
      <c r="AM84" s="42">
        <f>SUM(AM74:AM83)</f>
        <v>0</v>
      </c>
      <c r="AN84" s="43"/>
      <c r="AO84" s="41">
        <f>SUM(AO74:AO83)</f>
        <v>332</v>
      </c>
      <c r="AP84" s="41">
        <f>SUM(AP74:AP83)</f>
        <v>302</v>
      </c>
      <c r="AQ84" s="41">
        <f>SUM(AQ74:AQ83)</f>
        <v>299</v>
      </c>
      <c r="AR84" s="41">
        <f>SUM(AR74:AR83)</f>
        <v>316</v>
      </c>
      <c r="AS84" s="42">
        <f>SUM(AS74:AS83)</f>
        <v>1249</v>
      </c>
      <c r="AT84" s="43"/>
      <c r="AU84" s="41">
        <f>SUM(AU74:AU83)</f>
        <v>0</v>
      </c>
      <c r="AV84" s="41">
        <f>SUM(AV74:AV83)</f>
        <v>0</v>
      </c>
      <c r="AW84" s="41">
        <f>SUM(AW74:AW83)</f>
        <v>0</v>
      </c>
      <c r="AX84" s="41">
        <f>SUM(AX74:AX83)</f>
        <v>0</v>
      </c>
      <c r="AY84" s="42">
        <f>SUM(AY74:AY83)</f>
        <v>0</v>
      </c>
      <c r="AZ84" s="43"/>
      <c r="BA84" s="41">
        <f>SUM(BA74:BA83)</f>
        <v>0</v>
      </c>
      <c r="BB84" s="41">
        <f>SUM(BB74:BB83)</f>
        <v>0</v>
      </c>
      <c r="BC84" s="41">
        <f>SUM(BC74:BC83)</f>
        <v>0</v>
      </c>
      <c r="BD84" s="41">
        <f>SUM(BD74:BD83)</f>
        <v>0</v>
      </c>
      <c r="BE84" s="42">
        <f>SUM(BE74:BE83)</f>
        <v>0</v>
      </c>
      <c r="BF84" s="45">
        <f t="shared" si="158"/>
        <v>4</v>
      </c>
      <c r="BG84" s="17">
        <f t="shared" si="159"/>
        <v>4</v>
      </c>
      <c r="BH84" s="17">
        <f t="shared" si="160"/>
        <v>4</v>
      </c>
      <c r="BI84" s="17">
        <f t="shared" si="161"/>
        <v>4</v>
      </c>
      <c r="BJ84" s="17">
        <f t="shared" si="162"/>
        <v>4</v>
      </c>
      <c r="BK84" s="17">
        <f t="shared" si="163"/>
        <v>0</v>
      </c>
      <c r="BL84" s="17">
        <f t="shared" si="164"/>
        <v>4</v>
      </c>
      <c r="BM84" s="17">
        <f t="shared" si="165"/>
        <v>0</v>
      </c>
      <c r="BN84" s="17">
        <f t="shared" si="166"/>
        <v>0</v>
      </c>
      <c r="BO84" s="17">
        <f t="shared" si="167"/>
        <v>24</v>
      </c>
      <c r="BP84" s="17">
        <f t="shared" si="168"/>
        <v>7288</v>
      </c>
      <c r="BQ84" s="17">
        <f t="shared" si="169"/>
        <v>303.66666666666669</v>
      </c>
    </row>
    <row r="85" spans="1:69" ht="15.75" customHeight="1" x14ac:dyDescent="0.25">
      <c r="A85" s="37"/>
      <c r="B85" s="38" t="s">
        <v>36</v>
      </c>
      <c r="C85" s="47"/>
      <c r="D85" s="40">
        <f>SUM(D74:D83)</f>
        <v>96</v>
      </c>
      <c r="E85" s="41">
        <f>E84+$D$85</f>
        <v>413</v>
      </c>
      <c r="F85" s="41">
        <f>F84+$D$85</f>
        <v>375</v>
      </c>
      <c r="G85" s="41">
        <f>G84+$D$85</f>
        <v>375</v>
      </c>
      <c r="H85" s="41">
        <f>H84+$D$85</f>
        <v>386</v>
      </c>
      <c r="I85" s="42">
        <f>E85+F85+G85+H85</f>
        <v>1549</v>
      </c>
      <c r="J85" s="40">
        <f>SUM(J74:J83)</f>
        <v>96</v>
      </c>
      <c r="K85" s="41">
        <f>K84+$J$85</f>
        <v>368</v>
      </c>
      <c r="L85" s="41">
        <f>L84+$J$85</f>
        <v>356</v>
      </c>
      <c r="M85" s="41">
        <f>M84+$J$85</f>
        <v>417</v>
      </c>
      <c r="N85" s="41">
        <f>N84+$J$85</f>
        <v>446</v>
      </c>
      <c r="O85" s="42">
        <f>K85+L85+M85+N85</f>
        <v>1587</v>
      </c>
      <c r="P85" s="40">
        <f>SUM(P74:P83)</f>
        <v>97</v>
      </c>
      <c r="Q85" s="41">
        <f>Q84+$P$85</f>
        <v>369</v>
      </c>
      <c r="R85" s="41">
        <f>R84+$P$85</f>
        <v>389</v>
      </c>
      <c r="S85" s="41">
        <f>S84+$P$85</f>
        <v>401</v>
      </c>
      <c r="T85" s="41">
        <f>T84+$P$85</f>
        <v>429</v>
      </c>
      <c r="U85" s="42">
        <f>Q85+R85+S85+T85</f>
        <v>1588</v>
      </c>
      <c r="V85" s="40">
        <f>SUM(V74:V83)</f>
        <v>95</v>
      </c>
      <c r="W85" s="41">
        <f>W84+$V$85</f>
        <v>384</v>
      </c>
      <c r="X85" s="41">
        <f>X84+$V$85</f>
        <v>443</v>
      </c>
      <c r="Y85" s="41">
        <f>Y84+$V$85</f>
        <v>412</v>
      </c>
      <c r="Z85" s="41">
        <f>Z84+$V$85</f>
        <v>390</v>
      </c>
      <c r="AA85" s="42">
        <f>W85+X85+Y85+Z85</f>
        <v>1629</v>
      </c>
      <c r="AB85" s="40">
        <f>SUM(AB74:AB83)</f>
        <v>96</v>
      </c>
      <c r="AC85" s="41">
        <f>AC84+$AB$85</f>
        <v>407</v>
      </c>
      <c r="AD85" s="41">
        <f>AD84+$AB$85</f>
        <v>428</v>
      </c>
      <c r="AE85" s="41">
        <f>AE84+$AB$85</f>
        <v>388</v>
      </c>
      <c r="AF85" s="41">
        <f>AF84+$AB$85</f>
        <v>383</v>
      </c>
      <c r="AG85" s="42">
        <f>AC85+AD85+AE85+AF85</f>
        <v>1606</v>
      </c>
      <c r="AH85" s="40">
        <f>SUM(AH74:AH83)</f>
        <v>0</v>
      </c>
      <c r="AI85" s="41">
        <f>AI84+$AH$85</f>
        <v>0</v>
      </c>
      <c r="AJ85" s="41">
        <f>AJ84+$AH$85</f>
        <v>0</v>
      </c>
      <c r="AK85" s="41">
        <f>AK84+$AH$85</f>
        <v>0</v>
      </c>
      <c r="AL85" s="41">
        <f>AL84+$AH$85</f>
        <v>0</v>
      </c>
      <c r="AM85" s="42">
        <f>AI85+AJ85+AK85+AL85</f>
        <v>0</v>
      </c>
      <c r="AN85" s="40">
        <f>SUM(AN74:AN83)</f>
        <v>90</v>
      </c>
      <c r="AO85" s="41">
        <f>AO84+$AN$85</f>
        <v>422</v>
      </c>
      <c r="AP85" s="41">
        <f>AP84+$AN$85</f>
        <v>392</v>
      </c>
      <c r="AQ85" s="41">
        <f>AQ84+$AN$85</f>
        <v>389</v>
      </c>
      <c r="AR85" s="41">
        <f>AR84+$AN$85</f>
        <v>406</v>
      </c>
      <c r="AS85" s="42">
        <f>AO85+AP85+AQ85+AR85</f>
        <v>1609</v>
      </c>
      <c r="AT85" s="40">
        <f>SUM(AT74:AT83)</f>
        <v>0</v>
      </c>
      <c r="AU85" s="41">
        <f>AU84+$AT$85</f>
        <v>0</v>
      </c>
      <c r="AV85" s="41">
        <f>AV84+$AT$85</f>
        <v>0</v>
      </c>
      <c r="AW85" s="41">
        <f>AW84+$AT$85</f>
        <v>0</v>
      </c>
      <c r="AX85" s="41">
        <f>AX84+$AT$85</f>
        <v>0</v>
      </c>
      <c r="AY85" s="42">
        <f>AU85+AV85+AW85+AX85</f>
        <v>0</v>
      </c>
      <c r="AZ85" s="40">
        <f>SUM(AZ74:AZ83)</f>
        <v>0</v>
      </c>
      <c r="BA85" s="41">
        <f>BA84+$AZ$85</f>
        <v>0</v>
      </c>
      <c r="BB85" s="41">
        <f>BB84+$AZ$85</f>
        <v>0</v>
      </c>
      <c r="BC85" s="41">
        <f>BC84+$AZ$85</f>
        <v>0</v>
      </c>
      <c r="BD85" s="41">
        <f>BD84+$AZ$85</f>
        <v>0</v>
      </c>
      <c r="BE85" s="42">
        <f>BA85+BB85+BC85+BD85</f>
        <v>0</v>
      </c>
      <c r="BF85" s="45">
        <f t="shared" si="158"/>
        <v>4</v>
      </c>
      <c r="BG85" s="17">
        <f t="shared" si="159"/>
        <v>4</v>
      </c>
      <c r="BH85" s="17">
        <f t="shared" si="160"/>
        <v>4</v>
      </c>
      <c r="BI85" s="17">
        <f t="shared" si="161"/>
        <v>4</v>
      </c>
      <c r="BJ85" s="17">
        <f t="shared" si="162"/>
        <v>4</v>
      </c>
      <c r="BK85" s="17">
        <f t="shared" si="163"/>
        <v>0</v>
      </c>
      <c r="BL85" s="17">
        <f t="shared" si="164"/>
        <v>4</v>
      </c>
      <c r="BM85" s="17">
        <f t="shared" si="165"/>
        <v>0</v>
      </c>
      <c r="BN85" s="17">
        <f t="shared" si="166"/>
        <v>0</v>
      </c>
      <c r="BO85" s="17">
        <f t="shared" si="167"/>
        <v>24</v>
      </c>
      <c r="BP85" s="17">
        <f t="shared" si="168"/>
        <v>9568</v>
      </c>
      <c r="BQ85" s="17">
        <f t="shared" si="169"/>
        <v>398.66666666666669</v>
      </c>
    </row>
    <row r="86" spans="1:69" ht="15.75" customHeight="1" x14ac:dyDescent="0.25">
      <c r="A86" s="37"/>
      <c r="B86" s="38" t="s">
        <v>37</v>
      </c>
      <c r="C86" s="47"/>
      <c r="D86" s="43"/>
      <c r="E86" s="41">
        <f t="shared" ref="E86:I87" si="170">IF($D$85&gt;0,IF(E84=E68,0.5,IF(E84&gt;E68,1,0)),0)</f>
        <v>0</v>
      </c>
      <c r="F86" s="41">
        <f t="shared" si="170"/>
        <v>0</v>
      </c>
      <c r="G86" s="41">
        <f t="shared" si="170"/>
        <v>0</v>
      </c>
      <c r="H86" s="41">
        <f t="shared" si="170"/>
        <v>0</v>
      </c>
      <c r="I86" s="42">
        <f t="shared" si="170"/>
        <v>0</v>
      </c>
      <c r="J86" s="43"/>
      <c r="K86" s="41">
        <f>IF($J$85&gt;0,IF(K84=K14,0.5,IF(K84&gt;K14,1,0)),0)</f>
        <v>0</v>
      </c>
      <c r="L86" s="41">
        <f>IF($J$85&gt;0,IF(L84=L14,0.5,IF(L84&gt;L14,1,0)),0)</f>
        <v>0</v>
      </c>
      <c r="M86" s="41">
        <f>IF($J$85&gt;0,IF(M84=M14,0.5,IF(M84&gt;M14,1,0)),0)</f>
        <v>1</v>
      </c>
      <c r="N86" s="41">
        <f>IF($J$85&gt;0,IF(N84=N14,0.5,IF(N84&gt;N14,1,0)),0)</f>
        <v>1</v>
      </c>
      <c r="O86" s="42">
        <f>IF($J$85&gt;0,IF(O84=O14,0.5,IF(O84&gt;O14,1,0)),0)</f>
        <v>0</v>
      </c>
      <c r="P86" s="43"/>
      <c r="Q86" s="41">
        <f t="shared" ref="Q86:U87" si="171">IF($P$85&gt;0,IF(Q84=Q102,0.5,IF(Q84&gt;Q102,1,0)),0)</f>
        <v>0</v>
      </c>
      <c r="R86" s="41">
        <f t="shared" si="171"/>
        <v>1</v>
      </c>
      <c r="S86" s="41">
        <f t="shared" si="171"/>
        <v>0</v>
      </c>
      <c r="T86" s="41">
        <f t="shared" si="171"/>
        <v>1</v>
      </c>
      <c r="U86" s="42">
        <f t="shared" si="171"/>
        <v>1</v>
      </c>
      <c r="V86" s="43"/>
      <c r="W86" s="41">
        <f t="shared" ref="W86:AA87" si="172">IF($V$85&gt;0,IF(W84=W118,0.5,IF(W84&gt;W118,1,0)),0)</f>
        <v>0</v>
      </c>
      <c r="X86" s="41">
        <f t="shared" si="172"/>
        <v>1</v>
      </c>
      <c r="Y86" s="41">
        <f t="shared" si="172"/>
        <v>1</v>
      </c>
      <c r="Z86" s="41">
        <f t="shared" si="172"/>
        <v>1</v>
      </c>
      <c r="AA86" s="42">
        <f t="shared" si="172"/>
        <v>1</v>
      </c>
      <c r="AB86" s="43"/>
      <c r="AC86" s="41">
        <f t="shared" ref="AC86:AG87" si="173">IF($AB$85&gt;0,IF(AC84=AC28,0.5,IF(AC84&gt;AC28,1,0)),0)</f>
        <v>0</v>
      </c>
      <c r="AD86" s="41">
        <f t="shared" si="173"/>
        <v>0</v>
      </c>
      <c r="AE86" s="41">
        <f t="shared" si="173"/>
        <v>0</v>
      </c>
      <c r="AF86" s="41">
        <f t="shared" si="173"/>
        <v>0</v>
      </c>
      <c r="AG86" s="42">
        <f t="shared" si="173"/>
        <v>0</v>
      </c>
      <c r="AH86" s="43"/>
      <c r="AI86" s="41">
        <f t="shared" ref="AI86:AM87" si="174">IF($AH$85&gt;0,IF(AI84=AI130,0.5,IF(AI84&gt;AI130,1,0)),0)</f>
        <v>0</v>
      </c>
      <c r="AJ86" s="41">
        <f t="shared" si="174"/>
        <v>0</v>
      </c>
      <c r="AK86" s="41">
        <f t="shared" si="174"/>
        <v>0</v>
      </c>
      <c r="AL86" s="41">
        <f t="shared" si="174"/>
        <v>0</v>
      </c>
      <c r="AM86" s="42">
        <f t="shared" si="174"/>
        <v>0</v>
      </c>
      <c r="AN86" s="43"/>
      <c r="AO86" s="41">
        <f t="shared" ref="AO86:AS87" si="175">IF($AN$85&gt;0,IF(AO84=AO55,0.5,IF(AO84&gt;AO55,1,0)),0)</f>
        <v>1</v>
      </c>
      <c r="AP86" s="41">
        <f t="shared" si="175"/>
        <v>1</v>
      </c>
      <c r="AQ86" s="41">
        <f t="shared" si="175"/>
        <v>1</v>
      </c>
      <c r="AR86" s="41">
        <f t="shared" si="175"/>
        <v>0</v>
      </c>
      <c r="AS86" s="42">
        <f t="shared" si="175"/>
        <v>1</v>
      </c>
      <c r="AT86" s="43"/>
      <c r="AU86" s="41">
        <f t="shared" ref="AU86:AY87" si="176">IF($AT$85&gt;0,IF(AU84=AU146,0.5,IF(AU84&gt;AU146,1,0)),0)</f>
        <v>0</v>
      </c>
      <c r="AV86" s="41">
        <f t="shared" si="176"/>
        <v>0</v>
      </c>
      <c r="AW86" s="41">
        <f t="shared" si="176"/>
        <v>0</v>
      </c>
      <c r="AX86" s="41">
        <f t="shared" si="176"/>
        <v>0</v>
      </c>
      <c r="AY86" s="42">
        <f t="shared" si="176"/>
        <v>0</v>
      </c>
      <c r="AZ86" s="43"/>
      <c r="BA86" s="41">
        <f t="shared" ref="BA86:BE87" si="177">IF($AZ$85&gt;0,IF(BA84=BA41,0.5,IF(BA84&gt;BA41,1,0)),0)</f>
        <v>0</v>
      </c>
      <c r="BB86" s="41">
        <f t="shared" si="177"/>
        <v>0</v>
      </c>
      <c r="BC86" s="41">
        <f t="shared" si="177"/>
        <v>0</v>
      </c>
      <c r="BD86" s="41">
        <f t="shared" si="177"/>
        <v>0</v>
      </c>
      <c r="BE86" s="42">
        <f t="shared" si="177"/>
        <v>0</v>
      </c>
      <c r="BF86" s="48"/>
      <c r="BG86" s="21"/>
      <c r="BH86" s="21"/>
      <c r="BI86" s="21"/>
      <c r="BJ86" s="21"/>
      <c r="BK86" s="21"/>
      <c r="BL86" s="21"/>
      <c r="BM86" s="21"/>
      <c r="BN86" s="21"/>
      <c r="BO86" s="21"/>
      <c r="BP86" s="17">
        <f t="shared" si="168"/>
        <v>3</v>
      </c>
      <c r="BQ86" s="21"/>
    </row>
    <row r="87" spans="1:69" ht="15.75" customHeight="1" x14ac:dyDescent="0.25">
      <c r="A87" s="37"/>
      <c r="B87" s="38" t="s">
        <v>38</v>
      </c>
      <c r="C87" s="47"/>
      <c r="D87" s="43"/>
      <c r="E87" s="41">
        <f t="shared" si="170"/>
        <v>0</v>
      </c>
      <c r="F87" s="41">
        <f t="shared" si="170"/>
        <v>0</v>
      </c>
      <c r="G87" s="41">
        <f t="shared" si="170"/>
        <v>0</v>
      </c>
      <c r="H87" s="41">
        <f t="shared" si="170"/>
        <v>0</v>
      </c>
      <c r="I87" s="42">
        <f t="shared" si="170"/>
        <v>0</v>
      </c>
      <c r="J87" s="43"/>
      <c r="K87" s="41">
        <f>IF($J$85&gt;0,IF(K85=K15,0.5,IF(K85&gt;K15,1,0)),0)</f>
        <v>0</v>
      </c>
      <c r="L87" s="41">
        <f>IF($J$85&gt;0,IF(L85=L15,0.5,IF(L85&gt;L15,1,0)),0)</f>
        <v>0</v>
      </c>
      <c r="M87" s="41">
        <f>IF($J$85&gt;0,IF(M85=M15,0.5,IF(M85&gt;M15,1,0)),0)</f>
        <v>1</v>
      </c>
      <c r="N87" s="41">
        <f>IF($J$85&gt;0,IF(N85=N15,0.5,IF(N85&gt;N15,1,0)),0)</f>
        <v>1</v>
      </c>
      <c r="O87" s="42">
        <f>IF($J$85&gt;0,IF(O85=O15,0.5,IF(O85&gt;O15,1,0)),0)</f>
        <v>1</v>
      </c>
      <c r="P87" s="43"/>
      <c r="Q87" s="41">
        <f t="shared" si="171"/>
        <v>0</v>
      </c>
      <c r="R87" s="41">
        <f t="shared" si="171"/>
        <v>1</v>
      </c>
      <c r="S87" s="41">
        <f t="shared" si="171"/>
        <v>0</v>
      </c>
      <c r="T87" s="41">
        <f t="shared" si="171"/>
        <v>1</v>
      </c>
      <c r="U87" s="42">
        <f t="shared" si="171"/>
        <v>1</v>
      </c>
      <c r="V87" s="43"/>
      <c r="W87" s="41">
        <f t="shared" si="172"/>
        <v>0</v>
      </c>
      <c r="X87" s="41">
        <f t="shared" si="172"/>
        <v>1</v>
      </c>
      <c r="Y87" s="41">
        <f t="shared" si="172"/>
        <v>1</v>
      </c>
      <c r="Z87" s="41">
        <f t="shared" si="172"/>
        <v>1</v>
      </c>
      <c r="AA87" s="42">
        <f t="shared" si="172"/>
        <v>1</v>
      </c>
      <c r="AB87" s="43"/>
      <c r="AC87" s="41">
        <f t="shared" si="173"/>
        <v>0</v>
      </c>
      <c r="AD87" s="41">
        <f t="shared" si="173"/>
        <v>1</v>
      </c>
      <c r="AE87" s="41">
        <f t="shared" si="173"/>
        <v>0</v>
      </c>
      <c r="AF87" s="41">
        <f t="shared" si="173"/>
        <v>0</v>
      </c>
      <c r="AG87" s="42">
        <f t="shared" si="173"/>
        <v>0</v>
      </c>
      <c r="AH87" s="43"/>
      <c r="AI87" s="41">
        <f t="shared" si="174"/>
        <v>0</v>
      </c>
      <c r="AJ87" s="41">
        <f t="shared" si="174"/>
        <v>0</v>
      </c>
      <c r="AK87" s="41">
        <f t="shared" si="174"/>
        <v>0</v>
      </c>
      <c r="AL87" s="41">
        <f t="shared" si="174"/>
        <v>0</v>
      </c>
      <c r="AM87" s="42">
        <f t="shared" si="174"/>
        <v>0</v>
      </c>
      <c r="AN87" s="43"/>
      <c r="AO87" s="41">
        <f t="shared" si="175"/>
        <v>1</v>
      </c>
      <c r="AP87" s="41">
        <f t="shared" si="175"/>
        <v>0</v>
      </c>
      <c r="AQ87" s="41">
        <f t="shared" si="175"/>
        <v>1</v>
      </c>
      <c r="AR87" s="41">
        <f t="shared" si="175"/>
        <v>0</v>
      </c>
      <c r="AS87" s="42">
        <f t="shared" si="175"/>
        <v>0</v>
      </c>
      <c r="AT87" s="43"/>
      <c r="AU87" s="41">
        <f t="shared" si="176"/>
        <v>0</v>
      </c>
      <c r="AV87" s="41">
        <f t="shared" si="176"/>
        <v>0</v>
      </c>
      <c r="AW87" s="41">
        <f t="shared" si="176"/>
        <v>0</v>
      </c>
      <c r="AX87" s="41">
        <f t="shared" si="176"/>
        <v>0</v>
      </c>
      <c r="AY87" s="42">
        <f t="shared" si="176"/>
        <v>0</v>
      </c>
      <c r="AZ87" s="43"/>
      <c r="BA87" s="41">
        <f t="shared" si="177"/>
        <v>0</v>
      </c>
      <c r="BB87" s="41">
        <f t="shared" si="177"/>
        <v>0</v>
      </c>
      <c r="BC87" s="41">
        <f t="shared" si="177"/>
        <v>0</v>
      </c>
      <c r="BD87" s="41">
        <f t="shared" si="177"/>
        <v>0</v>
      </c>
      <c r="BE87" s="42">
        <f t="shared" si="177"/>
        <v>0</v>
      </c>
      <c r="BF87" s="48"/>
      <c r="BG87" s="21"/>
      <c r="BH87" s="21"/>
      <c r="BI87" s="21"/>
      <c r="BJ87" s="21"/>
      <c r="BK87" s="21"/>
      <c r="BL87" s="21"/>
      <c r="BM87" s="21"/>
      <c r="BN87" s="21"/>
      <c r="BO87" s="21"/>
      <c r="BP87" s="17">
        <f t="shared" si="168"/>
        <v>3</v>
      </c>
      <c r="BQ87" s="21"/>
    </row>
    <row r="88" spans="1:69" ht="14.25" customHeight="1" x14ac:dyDescent="0.25">
      <c r="A88" s="49"/>
      <c r="B88" s="50" t="s">
        <v>39</v>
      </c>
      <c r="C88" s="51"/>
      <c r="D88" s="52"/>
      <c r="E88" s="53"/>
      <c r="F88" s="53"/>
      <c r="G88" s="53"/>
      <c r="H88" s="53"/>
      <c r="I88" s="54">
        <f>SUM(E86+F86+G86+H86+I86+E87+F87+G87+H87+I87)</f>
        <v>0</v>
      </c>
      <c r="J88" s="52"/>
      <c r="K88" s="53"/>
      <c r="L88" s="53"/>
      <c r="M88" s="53"/>
      <c r="N88" s="53"/>
      <c r="O88" s="54">
        <f>SUM(K86+L86+M86+N86+O86+K87+L87+M87+N87+O87)</f>
        <v>5</v>
      </c>
      <c r="P88" s="52"/>
      <c r="Q88" s="53"/>
      <c r="R88" s="53"/>
      <c r="S88" s="53"/>
      <c r="T88" s="53"/>
      <c r="U88" s="54">
        <f>SUM(Q86+R86+S86+T86+U86+Q87+R87+S87+T87+U87)</f>
        <v>6</v>
      </c>
      <c r="V88" s="52"/>
      <c r="W88" s="53"/>
      <c r="X88" s="53"/>
      <c r="Y88" s="53"/>
      <c r="Z88" s="53"/>
      <c r="AA88" s="54">
        <f>SUM(W86+X86+Y86+Z86+AA86+W87+X87+Y87+Z87+AA87)</f>
        <v>8</v>
      </c>
      <c r="AB88" s="52"/>
      <c r="AC88" s="53"/>
      <c r="AD88" s="53"/>
      <c r="AE88" s="53"/>
      <c r="AF88" s="53"/>
      <c r="AG88" s="54">
        <f>SUM(AC86+AD86+AE86+AF86+AG86+AC87+AD87+AE87+AF87+AG87)</f>
        <v>1</v>
      </c>
      <c r="AH88" s="52"/>
      <c r="AI88" s="53"/>
      <c r="AJ88" s="53"/>
      <c r="AK88" s="53"/>
      <c r="AL88" s="53"/>
      <c r="AM88" s="54">
        <f>SUM(AI86+AJ86+AK86+AL86+AM86+AI87+AJ87+AK87+AL87+AM87)</f>
        <v>0</v>
      </c>
      <c r="AN88" s="52"/>
      <c r="AO88" s="53"/>
      <c r="AP88" s="53"/>
      <c r="AQ88" s="53"/>
      <c r="AR88" s="53"/>
      <c r="AS88" s="54">
        <f>SUM(AO86+AP86+AQ86+AR86+AS86+AO87+AP87+AQ87+AR87+AS87)</f>
        <v>6</v>
      </c>
      <c r="AT88" s="52"/>
      <c r="AU88" s="53"/>
      <c r="AV88" s="53"/>
      <c r="AW88" s="53"/>
      <c r="AX88" s="53"/>
      <c r="AY88" s="54">
        <f>SUM(AU86+AV86+AW86+AX86+AY86+AU87+AV87+AW87+AX87+AY87)</f>
        <v>0</v>
      </c>
      <c r="AZ88" s="52"/>
      <c r="BA88" s="53"/>
      <c r="BB88" s="53"/>
      <c r="BC88" s="53"/>
      <c r="BD88" s="53"/>
      <c r="BE88" s="54">
        <f>SUM(BA86+BB86+BC86+BD86+BE86+BA87+BB87+BC87+BD87+BE87)</f>
        <v>0</v>
      </c>
      <c r="BF88" s="55"/>
      <c r="BG88" s="56"/>
      <c r="BH88" s="56"/>
      <c r="BI88" s="56"/>
      <c r="BJ88" s="56"/>
      <c r="BK88" s="56"/>
      <c r="BL88" s="56"/>
      <c r="BM88" s="56"/>
      <c r="BN88" s="56"/>
      <c r="BO88" s="56"/>
      <c r="BP88" s="57">
        <f t="shared" si="168"/>
        <v>26</v>
      </c>
      <c r="BQ88" s="56"/>
    </row>
    <row r="89" spans="1:69" ht="27" customHeight="1" x14ac:dyDescent="0.25">
      <c r="A89" s="31">
        <v>7</v>
      </c>
      <c r="B89" s="180" t="s">
        <v>61</v>
      </c>
      <c r="C89" s="181"/>
      <c r="D89" s="32" t="s">
        <v>26</v>
      </c>
      <c r="E89" s="33" t="s">
        <v>27</v>
      </c>
      <c r="F89" s="33" t="s">
        <v>28</v>
      </c>
      <c r="G89" s="33" t="s">
        <v>29</v>
      </c>
      <c r="H89" s="33" t="s">
        <v>30</v>
      </c>
      <c r="I89" s="34" t="s">
        <v>23</v>
      </c>
      <c r="J89" s="32" t="s">
        <v>26</v>
      </c>
      <c r="K89" s="33" t="s">
        <v>27</v>
      </c>
      <c r="L89" s="33" t="s">
        <v>28</v>
      </c>
      <c r="M89" s="33" t="s">
        <v>29</v>
      </c>
      <c r="N89" s="33" t="s">
        <v>30</v>
      </c>
      <c r="O89" s="34" t="s">
        <v>23</v>
      </c>
      <c r="P89" s="32" t="s">
        <v>26</v>
      </c>
      <c r="Q89" s="33" t="s">
        <v>27</v>
      </c>
      <c r="R89" s="33" t="s">
        <v>28</v>
      </c>
      <c r="S89" s="33" t="s">
        <v>29</v>
      </c>
      <c r="T89" s="33" t="s">
        <v>30</v>
      </c>
      <c r="U89" s="34" t="s">
        <v>23</v>
      </c>
      <c r="V89" s="32" t="s">
        <v>26</v>
      </c>
      <c r="W89" s="33" t="s">
        <v>27</v>
      </c>
      <c r="X89" s="33" t="s">
        <v>28</v>
      </c>
      <c r="Y89" s="33" t="s">
        <v>29</v>
      </c>
      <c r="Z89" s="33" t="s">
        <v>30</v>
      </c>
      <c r="AA89" s="34" t="s">
        <v>23</v>
      </c>
      <c r="AB89" s="32" t="s">
        <v>26</v>
      </c>
      <c r="AC89" s="33" t="s">
        <v>27</v>
      </c>
      <c r="AD89" s="33" t="s">
        <v>28</v>
      </c>
      <c r="AE89" s="33" t="s">
        <v>29</v>
      </c>
      <c r="AF89" s="33" t="s">
        <v>30</v>
      </c>
      <c r="AG89" s="34" t="s">
        <v>23</v>
      </c>
      <c r="AH89" s="32" t="s">
        <v>26</v>
      </c>
      <c r="AI89" s="33" t="s">
        <v>27</v>
      </c>
      <c r="AJ89" s="33" t="s">
        <v>28</v>
      </c>
      <c r="AK89" s="33" t="s">
        <v>29</v>
      </c>
      <c r="AL89" s="33" t="s">
        <v>30</v>
      </c>
      <c r="AM89" s="34" t="s">
        <v>23</v>
      </c>
      <c r="AN89" s="32" t="s">
        <v>26</v>
      </c>
      <c r="AO89" s="33" t="s">
        <v>27</v>
      </c>
      <c r="AP89" s="33" t="s">
        <v>28</v>
      </c>
      <c r="AQ89" s="33" t="s">
        <v>29</v>
      </c>
      <c r="AR89" s="33" t="s">
        <v>30</v>
      </c>
      <c r="AS89" s="34" t="s">
        <v>23</v>
      </c>
      <c r="AT89" s="32" t="s">
        <v>26</v>
      </c>
      <c r="AU89" s="33" t="s">
        <v>27</v>
      </c>
      <c r="AV89" s="33" t="s">
        <v>28</v>
      </c>
      <c r="AW89" s="33" t="s">
        <v>29</v>
      </c>
      <c r="AX89" s="33" t="s">
        <v>30</v>
      </c>
      <c r="AY89" s="34" t="s">
        <v>23</v>
      </c>
      <c r="AZ89" s="32" t="s">
        <v>26</v>
      </c>
      <c r="BA89" s="33" t="s">
        <v>27</v>
      </c>
      <c r="BB89" s="33" t="s">
        <v>28</v>
      </c>
      <c r="BC89" s="33" t="s">
        <v>29</v>
      </c>
      <c r="BD89" s="33" t="s">
        <v>30</v>
      </c>
      <c r="BE89" s="34" t="s">
        <v>23</v>
      </c>
      <c r="BF89" s="35"/>
      <c r="BG89" s="36"/>
      <c r="BH89" s="36"/>
      <c r="BI89" s="36"/>
      <c r="BJ89" s="36"/>
      <c r="BK89" s="36"/>
      <c r="BL89" s="36"/>
      <c r="BM89" s="36"/>
      <c r="BN89" s="36"/>
      <c r="BO89" s="36"/>
      <c r="BP89" s="58"/>
      <c r="BQ89" s="36"/>
    </row>
    <row r="90" spans="1:69" ht="15.75" customHeight="1" x14ac:dyDescent="0.25">
      <c r="A90" s="37"/>
      <c r="B90" s="38" t="s">
        <v>62</v>
      </c>
      <c r="C90" s="39" t="s">
        <v>63</v>
      </c>
      <c r="D90" s="40">
        <v>48</v>
      </c>
      <c r="E90" s="41">
        <v>149</v>
      </c>
      <c r="F90" s="41">
        <v>141</v>
      </c>
      <c r="G90" s="41">
        <v>194</v>
      </c>
      <c r="H90" s="41">
        <v>148</v>
      </c>
      <c r="I90" s="42">
        <f t="shared" ref="I90:I101" si="178">SUM(E90:H90)</f>
        <v>632</v>
      </c>
      <c r="J90" s="43">
        <v>48</v>
      </c>
      <c r="K90" s="44">
        <v>150</v>
      </c>
      <c r="L90" s="44">
        <v>136</v>
      </c>
      <c r="M90" s="44">
        <v>138</v>
      </c>
      <c r="N90" s="44">
        <v>168</v>
      </c>
      <c r="O90" s="42">
        <f t="shared" ref="O90:O101" si="179">SUM(K90:N90)</f>
        <v>592</v>
      </c>
      <c r="P90" s="43">
        <v>48</v>
      </c>
      <c r="Q90" s="44">
        <v>138</v>
      </c>
      <c r="R90" s="44">
        <v>148</v>
      </c>
      <c r="S90" s="44">
        <v>154</v>
      </c>
      <c r="T90" s="44">
        <v>152</v>
      </c>
      <c r="U90" s="42">
        <f t="shared" ref="U90:U101" si="180">SUM(Q90:T90)</f>
        <v>592</v>
      </c>
      <c r="V90" s="43">
        <v>48</v>
      </c>
      <c r="W90" s="44">
        <v>169</v>
      </c>
      <c r="X90" s="44">
        <v>155</v>
      </c>
      <c r="Y90" s="44">
        <v>146</v>
      </c>
      <c r="Z90" s="44">
        <v>166</v>
      </c>
      <c r="AA90" s="42">
        <f t="shared" ref="AA90:AA101" si="181">SUM(W90:Z90)</f>
        <v>636</v>
      </c>
      <c r="AB90" s="43"/>
      <c r="AC90" s="44"/>
      <c r="AD90" s="44"/>
      <c r="AE90" s="44"/>
      <c r="AF90" s="44"/>
      <c r="AG90" s="42">
        <f t="shared" ref="AG90:AG101" si="182">SUM(AC90:AF90)</f>
        <v>0</v>
      </c>
      <c r="AH90" s="43"/>
      <c r="AI90" s="44"/>
      <c r="AJ90" s="44"/>
      <c r="AK90" s="44"/>
      <c r="AL90" s="44"/>
      <c r="AM90" s="42">
        <f t="shared" ref="AM90:AM101" si="183">SUM(AI90:AL90)</f>
        <v>0</v>
      </c>
      <c r="AN90" s="43">
        <v>48</v>
      </c>
      <c r="AO90" s="44">
        <v>157</v>
      </c>
      <c r="AP90" s="44">
        <v>147</v>
      </c>
      <c r="AQ90" s="44">
        <v>154</v>
      </c>
      <c r="AR90" s="44">
        <v>169</v>
      </c>
      <c r="AS90" s="42">
        <f t="shared" ref="AS90:AS101" si="184">SUM(AO90:AR90)</f>
        <v>627</v>
      </c>
      <c r="AT90" s="43">
        <v>48</v>
      </c>
      <c r="AU90" s="44">
        <v>150</v>
      </c>
      <c r="AV90" s="44">
        <v>120</v>
      </c>
      <c r="AW90" s="44">
        <v>137</v>
      </c>
      <c r="AX90" s="44">
        <v>151</v>
      </c>
      <c r="AY90" s="42">
        <f t="shared" ref="AY90:AY101" si="185">SUM(AU90:AX90)</f>
        <v>558</v>
      </c>
      <c r="AZ90" s="43"/>
      <c r="BA90" s="44"/>
      <c r="BB90" s="44"/>
      <c r="BC90" s="44"/>
      <c r="BD90" s="44"/>
      <c r="BE90" s="42">
        <f t="shared" ref="BE90:BE101" si="186">SUM(BA90:BD90)</f>
        <v>0</v>
      </c>
      <c r="BF90" s="45">
        <f t="shared" ref="BF90:BF103" si="187">SUM((IF(E90&gt;0,1,0)+(IF(F90&gt;0,1,0)+(IF(G90&gt;0,1,0)+(IF(H90&gt;0,1,0))))))</f>
        <v>4</v>
      </c>
      <c r="BG90" s="17">
        <f t="shared" ref="BG90:BG103" si="188">SUM((IF(K90&gt;0,1,0)+(IF(L90&gt;0,1,0)+(IF(M90&gt;0,1,0)+(IF(N90&gt;0,1,0))))))</f>
        <v>4</v>
      </c>
      <c r="BH90" s="17">
        <f t="shared" ref="BH90:BH103" si="189">SUM((IF(Q90&gt;0,1,0)+(IF(R90&gt;0,1,0)+(IF(S90&gt;0,1,0)+(IF(T90&gt;0,1,0))))))</f>
        <v>4</v>
      </c>
      <c r="BI90" s="17">
        <f t="shared" ref="BI90:BI103" si="190">SUM((IF(W90&gt;0,1,0)+(IF(X90&gt;0,1,0)+(IF(Y90&gt;0,1,0)+(IF(Z90&gt;0,1,0))))))</f>
        <v>4</v>
      </c>
      <c r="BJ90" s="17">
        <f t="shared" ref="BJ90:BJ103" si="191">SUM((IF(AC90&gt;0,1,0)+(IF(AD90&gt;0,1,0)+(IF(AE90&gt;0,1,0)+(IF(AF90&gt;0,1,0))))))</f>
        <v>0</v>
      </c>
      <c r="BK90" s="17">
        <f t="shared" ref="BK90:BK103" si="192">SUM((IF(AI90&gt;0,1,0)+(IF(AJ90&gt;0,1,0)+(IF(AK90&gt;0,1,0)+(IF(AL90&gt;0,1,0))))))</f>
        <v>0</v>
      </c>
      <c r="BL90" s="17">
        <f t="shared" ref="BL90:BL103" si="193">SUM((IF(AO90&gt;0,1,0)+(IF(AP90&gt;0,1,0)+(IF(AQ90&gt;0,1,0)+(IF(AR90&gt;0,1,0))))))</f>
        <v>4</v>
      </c>
      <c r="BM90" s="17">
        <f t="shared" ref="BM90:BM103" si="194">SUM((IF(AU90&gt;0,1,0)+(IF(AV90&gt;0,1,0)+(IF(AW90&gt;0,1,0)+(IF(AX90&gt;0,1,0))))))</f>
        <v>4</v>
      </c>
      <c r="BN90" s="17">
        <f t="shared" ref="BN90:BN103" si="195">SUM((IF(BA90&gt;0,1,0)+(IF(BB90&gt;0,1,0)+(IF(BC90&gt;0,1,0)+(IF(BD90&gt;0,1,0))))))</f>
        <v>0</v>
      </c>
      <c r="BO90" s="17">
        <f t="shared" ref="BO90:BO103" si="196">SUM(BF90:BN90)</f>
        <v>24</v>
      </c>
      <c r="BP90" s="17">
        <f t="shared" ref="BP90:BP106" si="197">I90+O90+U90+AA90+AG90+AM90+AS90+AY90+BE90</f>
        <v>3637</v>
      </c>
      <c r="BQ90" s="17">
        <f t="shared" ref="BQ90:BQ103" si="198">BP90/BO90</f>
        <v>151.54166666666666</v>
      </c>
    </row>
    <row r="91" spans="1:69" ht="15.75" customHeight="1" x14ac:dyDescent="0.25">
      <c r="A91" s="37"/>
      <c r="B91" s="38" t="s">
        <v>64</v>
      </c>
      <c r="C91" s="39" t="s">
        <v>41</v>
      </c>
      <c r="D91" s="40">
        <v>54</v>
      </c>
      <c r="E91" s="41">
        <v>108</v>
      </c>
      <c r="F91" s="41">
        <v>122</v>
      </c>
      <c r="G91" s="41">
        <v>152</v>
      </c>
      <c r="H91" s="41">
        <v>159</v>
      </c>
      <c r="I91" s="42">
        <f t="shared" si="178"/>
        <v>541</v>
      </c>
      <c r="J91" s="43">
        <v>55</v>
      </c>
      <c r="K91" s="44">
        <v>158</v>
      </c>
      <c r="L91" s="44">
        <v>158</v>
      </c>
      <c r="M91" s="44">
        <v>147</v>
      </c>
      <c r="N91" s="44">
        <v>140</v>
      </c>
      <c r="O91" s="42">
        <f t="shared" si="179"/>
        <v>603</v>
      </c>
      <c r="P91" s="43">
        <v>54</v>
      </c>
      <c r="Q91" s="44">
        <v>147</v>
      </c>
      <c r="R91" s="44">
        <v>123</v>
      </c>
      <c r="S91" s="44">
        <v>158</v>
      </c>
      <c r="T91" s="44">
        <v>118</v>
      </c>
      <c r="U91" s="42">
        <f t="shared" si="180"/>
        <v>546</v>
      </c>
      <c r="V91" s="43">
        <v>53</v>
      </c>
      <c r="W91" s="44">
        <v>124</v>
      </c>
      <c r="X91" s="44">
        <v>119</v>
      </c>
      <c r="Y91" s="44">
        <v>157</v>
      </c>
      <c r="Z91" s="44">
        <v>161</v>
      </c>
      <c r="AA91" s="42">
        <f t="shared" si="181"/>
        <v>561</v>
      </c>
      <c r="AB91" s="43"/>
      <c r="AC91" s="44"/>
      <c r="AD91" s="44"/>
      <c r="AE91" s="44"/>
      <c r="AF91" s="44"/>
      <c r="AG91" s="42">
        <f t="shared" si="182"/>
        <v>0</v>
      </c>
      <c r="AH91" s="43"/>
      <c r="AI91" s="44"/>
      <c r="AJ91" s="44"/>
      <c r="AK91" s="44"/>
      <c r="AL91" s="44"/>
      <c r="AM91" s="42">
        <f t="shared" si="183"/>
        <v>0</v>
      </c>
      <c r="AN91" s="43">
        <v>54</v>
      </c>
      <c r="AO91" s="44">
        <v>151</v>
      </c>
      <c r="AP91" s="44">
        <v>150</v>
      </c>
      <c r="AQ91" s="44">
        <v>182</v>
      </c>
      <c r="AR91" s="44">
        <v>203</v>
      </c>
      <c r="AS91" s="42">
        <f t="shared" si="184"/>
        <v>686</v>
      </c>
      <c r="AT91" s="43">
        <v>53</v>
      </c>
      <c r="AU91" s="44">
        <v>155</v>
      </c>
      <c r="AV91" s="44">
        <v>146</v>
      </c>
      <c r="AW91" s="44">
        <v>98</v>
      </c>
      <c r="AX91" s="44">
        <v>157</v>
      </c>
      <c r="AY91" s="42">
        <f t="shared" si="185"/>
        <v>556</v>
      </c>
      <c r="AZ91" s="43"/>
      <c r="BA91" s="44"/>
      <c r="BB91" s="44"/>
      <c r="BC91" s="44"/>
      <c r="BD91" s="44"/>
      <c r="BE91" s="42">
        <f t="shared" si="186"/>
        <v>0</v>
      </c>
      <c r="BF91" s="45">
        <f t="shared" si="187"/>
        <v>4</v>
      </c>
      <c r="BG91" s="17">
        <f t="shared" si="188"/>
        <v>4</v>
      </c>
      <c r="BH91" s="17">
        <f t="shared" si="189"/>
        <v>4</v>
      </c>
      <c r="BI91" s="17">
        <f t="shared" si="190"/>
        <v>4</v>
      </c>
      <c r="BJ91" s="17">
        <f t="shared" si="191"/>
        <v>0</v>
      </c>
      <c r="BK91" s="17">
        <f t="shared" si="192"/>
        <v>0</v>
      </c>
      <c r="BL91" s="17">
        <f t="shared" si="193"/>
        <v>4</v>
      </c>
      <c r="BM91" s="17">
        <f t="shared" si="194"/>
        <v>4</v>
      </c>
      <c r="BN91" s="17">
        <f t="shared" si="195"/>
        <v>0</v>
      </c>
      <c r="BO91" s="17">
        <f t="shared" si="196"/>
        <v>24</v>
      </c>
      <c r="BP91" s="17">
        <f t="shared" si="197"/>
        <v>3493</v>
      </c>
      <c r="BQ91" s="17">
        <f t="shared" si="198"/>
        <v>145.54166666666666</v>
      </c>
    </row>
    <row r="92" spans="1:69" ht="15.75" customHeight="1" x14ac:dyDescent="0.25">
      <c r="A92" s="37"/>
      <c r="B92" s="46" t="s">
        <v>73</v>
      </c>
      <c r="C92" s="47" t="s">
        <v>51</v>
      </c>
      <c r="D92" s="43"/>
      <c r="E92" s="44"/>
      <c r="F92" s="44"/>
      <c r="G92" s="44"/>
      <c r="H92" s="44"/>
      <c r="I92" s="42">
        <f t="shared" si="178"/>
        <v>0</v>
      </c>
      <c r="J92" s="43"/>
      <c r="K92" s="44"/>
      <c r="L92" s="44"/>
      <c r="M92" s="44"/>
      <c r="N92" s="44"/>
      <c r="O92" s="42">
        <f t="shared" si="179"/>
        <v>0</v>
      </c>
      <c r="P92" s="43"/>
      <c r="Q92" s="44"/>
      <c r="R92" s="44"/>
      <c r="S92" s="44"/>
      <c r="T92" s="44"/>
      <c r="U92" s="42">
        <f t="shared" si="180"/>
        <v>0</v>
      </c>
      <c r="V92" s="43"/>
      <c r="W92" s="44"/>
      <c r="X92" s="44"/>
      <c r="Y92" s="44"/>
      <c r="Z92" s="44"/>
      <c r="AA92" s="42">
        <f t="shared" si="181"/>
        <v>0</v>
      </c>
      <c r="AB92" s="43"/>
      <c r="AC92" s="44"/>
      <c r="AD92" s="44"/>
      <c r="AE92" s="44"/>
      <c r="AF92" s="44"/>
      <c r="AG92" s="42">
        <f t="shared" si="182"/>
        <v>0</v>
      </c>
      <c r="AH92" s="43"/>
      <c r="AI92" s="44"/>
      <c r="AJ92" s="44"/>
      <c r="AK92" s="44"/>
      <c r="AL92" s="44"/>
      <c r="AM92" s="42">
        <f t="shared" si="183"/>
        <v>0</v>
      </c>
      <c r="AN92" s="43"/>
      <c r="AO92" s="44"/>
      <c r="AP92" s="44"/>
      <c r="AQ92" s="44"/>
      <c r="AR92" s="44"/>
      <c r="AS92" s="42">
        <f t="shared" si="184"/>
        <v>0</v>
      </c>
      <c r="AT92" s="43"/>
      <c r="AU92" s="44"/>
      <c r="AV92" s="44"/>
      <c r="AW92" s="44"/>
      <c r="AX92" s="44"/>
      <c r="AY92" s="42">
        <f t="shared" si="185"/>
        <v>0</v>
      </c>
      <c r="AZ92" s="43"/>
      <c r="BA92" s="44"/>
      <c r="BB92" s="44"/>
      <c r="BC92" s="44"/>
      <c r="BD92" s="44"/>
      <c r="BE92" s="42">
        <f t="shared" si="186"/>
        <v>0</v>
      </c>
      <c r="BF92" s="45">
        <f t="shared" si="187"/>
        <v>0</v>
      </c>
      <c r="BG92" s="17">
        <f t="shared" si="188"/>
        <v>0</v>
      </c>
      <c r="BH92" s="17">
        <f t="shared" si="189"/>
        <v>0</v>
      </c>
      <c r="BI92" s="17">
        <f t="shared" si="190"/>
        <v>0</v>
      </c>
      <c r="BJ92" s="17">
        <f t="shared" si="191"/>
        <v>0</v>
      </c>
      <c r="BK92" s="17">
        <f t="shared" si="192"/>
        <v>0</v>
      </c>
      <c r="BL92" s="17">
        <f t="shared" si="193"/>
        <v>0</v>
      </c>
      <c r="BM92" s="17">
        <f t="shared" si="194"/>
        <v>0</v>
      </c>
      <c r="BN92" s="17">
        <f t="shared" si="195"/>
        <v>0</v>
      </c>
      <c r="BO92" s="17">
        <f t="shared" si="196"/>
        <v>0</v>
      </c>
      <c r="BP92" s="17">
        <f t="shared" si="197"/>
        <v>0</v>
      </c>
      <c r="BQ92" s="21" t="e">
        <f t="shared" si="198"/>
        <v>#DIV/0!</v>
      </c>
    </row>
    <row r="93" spans="1:69" ht="15.75" customHeight="1" x14ac:dyDescent="0.25">
      <c r="A93" s="37"/>
      <c r="B93" s="46" t="s">
        <v>97</v>
      </c>
      <c r="C93" s="47" t="s">
        <v>98</v>
      </c>
      <c r="D93" s="43"/>
      <c r="E93" s="44"/>
      <c r="F93" s="44"/>
      <c r="G93" s="44"/>
      <c r="H93" s="44"/>
      <c r="I93" s="42">
        <f t="shared" si="178"/>
        <v>0</v>
      </c>
      <c r="J93" s="43"/>
      <c r="K93" s="44"/>
      <c r="L93" s="44"/>
      <c r="M93" s="44"/>
      <c r="N93" s="44"/>
      <c r="O93" s="42">
        <f t="shared" si="179"/>
        <v>0</v>
      </c>
      <c r="P93" s="43"/>
      <c r="Q93" s="44"/>
      <c r="R93" s="44"/>
      <c r="S93" s="44"/>
      <c r="T93" s="44"/>
      <c r="U93" s="42">
        <f t="shared" si="180"/>
        <v>0</v>
      </c>
      <c r="V93" s="43"/>
      <c r="W93" s="44"/>
      <c r="X93" s="44"/>
      <c r="Y93" s="44"/>
      <c r="Z93" s="44"/>
      <c r="AA93" s="42">
        <f t="shared" si="181"/>
        <v>0</v>
      </c>
      <c r="AB93" s="43"/>
      <c r="AC93" s="44"/>
      <c r="AD93" s="44"/>
      <c r="AE93" s="44"/>
      <c r="AF93" s="44"/>
      <c r="AG93" s="42">
        <f t="shared" si="182"/>
        <v>0</v>
      </c>
      <c r="AH93" s="43"/>
      <c r="AI93" s="44"/>
      <c r="AJ93" s="44"/>
      <c r="AK93" s="44"/>
      <c r="AL93" s="44"/>
      <c r="AM93" s="42">
        <f t="shared" si="183"/>
        <v>0</v>
      </c>
      <c r="AN93" s="43"/>
      <c r="AO93" s="44"/>
      <c r="AP93" s="44"/>
      <c r="AQ93" s="44"/>
      <c r="AR93" s="44"/>
      <c r="AS93" s="42">
        <f t="shared" si="184"/>
        <v>0</v>
      </c>
      <c r="AT93" s="43"/>
      <c r="AU93" s="44"/>
      <c r="AV93" s="44"/>
      <c r="AW93" s="44"/>
      <c r="AX93" s="44"/>
      <c r="AY93" s="42">
        <f t="shared" si="185"/>
        <v>0</v>
      </c>
      <c r="AZ93" s="43"/>
      <c r="BA93" s="44"/>
      <c r="BB93" s="44"/>
      <c r="BC93" s="44"/>
      <c r="BD93" s="44"/>
      <c r="BE93" s="42">
        <f t="shared" si="186"/>
        <v>0</v>
      </c>
      <c r="BF93" s="45">
        <f t="shared" si="187"/>
        <v>0</v>
      </c>
      <c r="BG93" s="17">
        <f t="shared" si="188"/>
        <v>0</v>
      </c>
      <c r="BH93" s="17">
        <f t="shared" si="189"/>
        <v>0</v>
      </c>
      <c r="BI93" s="17">
        <f t="shared" si="190"/>
        <v>0</v>
      </c>
      <c r="BJ93" s="17">
        <f t="shared" si="191"/>
        <v>0</v>
      </c>
      <c r="BK93" s="17">
        <f t="shared" si="192"/>
        <v>0</v>
      </c>
      <c r="BL93" s="17">
        <f t="shared" si="193"/>
        <v>0</v>
      </c>
      <c r="BM93" s="17">
        <f t="shared" si="194"/>
        <v>0</v>
      </c>
      <c r="BN93" s="17">
        <f t="shared" si="195"/>
        <v>0</v>
      </c>
      <c r="BO93" s="17">
        <f t="shared" si="196"/>
        <v>0</v>
      </c>
      <c r="BP93" s="17">
        <f t="shared" si="197"/>
        <v>0</v>
      </c>
      <c r="BQ93" s="21" t="e">
        <f t="shared" si="198"/>
        <v>#DIV/0!</v>
      </c>
    </row>
    <row r="94" spans="1:69" ht="15.75" customHeight="1" x14ac:dyDescent="0.25">
      <c r="A94" s="37"/>
      <c r="B94" s="46">
        <v>5</v>
      </c>
      <c r="C94" s="47"/>
      <c r="D94" s="43"/>
      <c r="E94" s="44"/>
      <c r="F94" s="44"/>
      <c r="G94" s="44"/>
      <c r="H94" s="44"/>
      <c r="I94" s="42">
        <f t="shared" si="178"/>
        <v>0</v>
      </c>
      <c r="J94" s="43"/>
      <c r="K94" s="44"/>
      <c r="L94" s="44"/>
      <c r="M94" s="44"/>
      <c r="N94" s="44"/>
      <c r="O94" s="42">
        <f t="shared" si="179"/>
        <v>0</v>
      </c>
      <c r="P94" s="43"/>
      <c r="Q94" s="44"/>
      <c r="R94" s="44"/>
      <c r="S94" s="44"/>
      <c r="T94" s="44"/>
      <c r="U94" s="42">
        <f t="shared" si="180"/>
        <v>0</v>
      </c>
      <c r="V94" s="43"/>
      <c r="W94" s="44"/>
      <c r="X94" s="44"/>
      <c r="Y94" s="44"/>
      <c r="Z94" s="44"/>
      <c r="AA94" s="42">
        <f t="shared" si="181"/>
        <v>0</v>
      </c>
      <c r="AB94" s="43"/>
      <c r="AC94" s="44"/>
      <c r="AD94" s="44"/>
      <c r="AE94" s="44"/>
      <c r="AF94" s="44"/>
      <c r="AG94" s="42">
        <f t="shared" si="182"/>
        <v>0</v>
      </c>
      <c r="AH94" s="43"/>
      <c r="AI94" s="44"/>
      <c r="AJ94" s="44"/>
      <c r="AK94" s="44"/>
      <c r="AL94" s="44"/>
      <c r="AM94" s="42">
        <f t="shared" si="183"/>
        <v>0</v>
      </c>
      <c r="AN94" s="43"/>
      <c r="AO94" s="44"/>
      <c r="AP94" s="44"/>
      <c r="AQ94" s="44"/>
      <c r="AR94" s="44"/>
      <c r="AS94" s="42">
        <f t="shared" si="184"/>
        <v>0</v>
      </c>
      <c r="AT94" s="43"/>
      <c r="AU94" s="44"/>
      <c r="AV94" s="44"/>
      <c r="AW94" s="44"/>
      <c r="AX94" s="44"/>
      <c r="AY94" s="42">
        <f t="shared" si="185"/>
        <v>0</v>
      </c>
      <c r="AZ94" s="43"/>
      <c r="BA94" s="44"/>
      <c r="BB94" s="44"/>
      <c r="BC94" s="44"/>
      <c r="BD94" s="44"/>
      <c r="BE94" s="42">
        <f t="shared" si="186"/>
        <v>0</v>
      </c>
      <c r="BF94" s="45">
        <f t="shared" si="187"/>
        <v>0</v>
      </c>
      <c r="BG94" s="17">
        <f t="shared" si="188"/>
        <v>0</v>
      </c>
      <c r="BH94" s="17">
        <f t="shared" si="189"/>
        <v>0</v>
      </c>
      <c r="BI94" s="17">
        <f t="shared" si="190"/>
        <v>0</v>
      </c>
      <c r="BJ94" s="17">
        <f t="shared" si="191"/>
        <v>0</v>
      </c>
      <c r="BK94" s="17">
        <f t="shared" si="192"/>
        <v>0</v>
      </c>
      <c r="BL94" s="17">
        <f t="shared" si="193"/>
        <v>0</v>
      </c>
      <c r="BM94" s="17">
        <f t="shared" si="194"/>
        <v>0</v>
      </c>
      <c r="BN94" s="17">
        <f t="shared" si="195"/>
        <v>0</v>
      </c>
      <c r="BO94" s="17">
        <f t="shared" si="196"/>
        <v>0</v>
      </c>
      <c r="BP94" s="17">
        <f t="shared" si="197"/>
        <v>0</v>
      </c>
      <c r="BQ94" s="21" t="e">
        <f t="shared" si="198"/>
        <v>#DIV/0!</v>
      </c>
    </row>
    <row r="95" spans="1:69" ht="15.75" customHeight="1" x14ac:dyDescent="0.25">
      <c r="A95" s="37"/>
      <c r="B95" s="46">
        <v>6</v>
      </c>
      <c r="C95" s="47"/>
      <c r="D95" s="43"/>
      <c r="E95" s="44"/>
      <c r="F95" s="44"/>
      <c r="G95" s="44"/>
      <c r="H95" s="44"/>
      <c r="I95" s="42">
        <f t="shared" si="178"/>
        <v>0</v>
      </c>
      <c r="J95" s="43"/>
      <c r="K95" s="44"/>
      <c r="L95" s="44"/>
      <c r="M95" s="44"/>
      <c r="N95" s="44"/>
      <c r="O95" s="42">
        <f t="shared" si="179"/>
        <v>0</v>
      </c>
      <c r="P95" s="43"/>
      <c r="Q95" s="44"/>
      <c r="R95" s="44"/>
      <c r="S95" s="44"/>
      <c r="T95" s="44"/>
      <c r="U95" s="42">
        <f t="shared" si="180"/>
        <v>0</v>
      </c>
      <c r="V95" s="43"/>
      <c r="W95" s="44"/>
      <c r="X95" s="44"/>
      <c r="Y95" s="44"/>
      <c r="Z95" s="44"/>
      <c r="AA95" s="42">
        <f t="shared" si="181"/>
        <v>0</v>
      </c>
      <c r="AB95" s="43"/>
      <c r="AC95" s="44"/>
      <c r="AD95" s="44"/>
      <c r="AE95" s="44"/>
      <c r="AF95" s="44"/>
      <c r="AG95" s="42">
        <f t="shared" si="182"/>
        <v>0</v>
      </c>
      <c r="AH95" s="43"/>
      <c r="AI95" s="44"/>
      <c r="AJ95" s="44"/>
      <c r="AK95" s="44"/>
      <c r="AL95" s="44"/>
      <c r="AM95" s="42">
        <f t="shared" si="183"/>
        <v>0</v>
      </c>
      <c r="AN95" s="43"/>
      <c r="AO95" s="44"/>
      <c r="AP95" s="44"/>
      <c r="AQ95" s="44"/>
      <c r="AR95" s="44"/>
      <c r="AS95" s="42">
        <f t="shared" si="184"/>
        <v>0</v>
      </c>
      <c r="AT95" s="43"/>
      <c r="AU95" s="44"/>
      <c r="AV95" s="44"/>
      <c r="AW95" s="44"/>
      <c r="AX95" s="44"/>
      <c r="AY95" s="42">
        <f t="shared" si="185"/>
        <v>0</v>
      </c>
      <c r="AZ95" s="43"/>
      <c r="BA95" s="44"/>
      <c r="BB95" s="44"/>
      <c r="BC95" s="44"/>
      <c r="BD95" s="44"/>
      <c r="BE95" s="42">
        <f t="shared" si="186"/>
        <v>0</v>
      </c>
      <c r="BF95" s="45">
        <f t="shared" si="187"/>
        <v>0</v>
      </c>
      <c r="BG95" s="17">
        <f t="shared" si="188"/>
        <v>0</v>
      </c>
      <c r="BH95" s="17">
        <f t="shared" si="189"/>
        <v>0</v>
      </c>
      <c r="BI95" s="17">
        <f t="shared" si="190"/>
        <v>0</v>
      </c>
      <c r="BJ95" s="17">
        <f t="shared" si="191"/>
        <v>0</v>
      </c>
      <c r="BK95" s="17">
        <f t="shared" si="192"/>
        <v>0</v>
      </c>
      <c r="BL95" s="17">
        <f t="shared" si="193"/>
        <v>0</v>
      </c>
      <c r="BM95" s="17">
        <f t="shared" si="194"/>
        <v>0</v>
      </c>
      <c r="BN95" s="17">
        <f t="shared" si="195"/>
        <v>0</v>
      </c>
      <c r="BO95" s="17">
        <f t="shared" si="196"/>
        <v>0</v>
      </c>
      <c r="BP95" s="17">
        <f t="shared" si="197"/>
        <v>0</v>
      </c>
      <c r="BQ95" s="21" t="e">
        <f t="shared" si="198"/>
        <v>#DIV/0!</v>
      </c>
    </row>
    <row r="96" spans="1:69" ht="15.75" customHeight="1" x14ac:dyDescent="0.25">
      <c r="A96" s="37"/>
      <c r="B96" s="46">
        <v>7</v>
      </c>
      <c r="C96" s="47"/>
      <c r="D96" s="43"/>
      <c r="E96" s="44"/>
      <c r="F96" s="44"/>
      <c r="G96" s="44"/>
      <c r="H96" s="44"/>
      <c r="I96" s="42">
        <f t="shared" si="178"/>
        <v>0</v>
      </c>
      <c r="J96" s="43"/>
      <c r="K96" s="44"/>
      <c r="L96" s="44"/>
      <c r="M96" s="44"/>
      <c r="N96" s="44"/>
      <c r="O96" s="42">
        <f t="shared" si="179"/>
        <v>0</v>
      </c>
      <c r="P96" s="43"/>
      <c r="Q96" s="44"/>
      <c r="R96" s="44"/>
      <c r="S96" s="44"/>
      <c r="T96" s="44"/>
      <c r="U96" s="42">
        <f t="shared" si="180"/>
        <v>0</v>
      </c>
      <c r="V96" s="43"/>
      <c r="W96" s="44"/>
      <c r="X96" s="44"/>
      <c r="Y96" s="44"/>
      <c r="Z96" s="44"/>
      <c r="AA96" s="42">
        <f t="shared" si="181"/>
        <v>0</v>
      </c>
      <c r="AB96" s="43"/>
      <c r="AC96" s="44"/>
      <c r="AD96" s="44"/>
      <c r="AE96" s="44"/>
      <c r="AF96" s="44"/>
      <c r="AG96" s="42">
        <f t="shared" si="182"/>
        <v>0</v>
      </c>
      <c r="AH96" s="43"/>
      <c r="AI96" s="44"/>
      <c r="AJ96" s="44"/>
      <c r="AK96" s="44"/>
      <c r="AL96" s="44"/>
      <c r="AM96" s="42">
        <f t="shared" si="183"/>
        <v>0</v>
      </c>
      <c r="AN96" s="43"/>
      <c r="AO96" s="44"/>
      <c r="AP96" s="44"/>
      <c r="AQ96" s="44"/>
      <c r="AR96" s="44"/>
      <c r="AS96" s="42">
        <f t="shared" si="184"/>
        <v>0</v>
      </c>
      <c r="AT96" s="43"/>
      <c r="AU96" s="44"/>
      <c r="AV96" s="44"/>
      <c r="AW96" s="44"/>
      <c r="AX96" s="44"/>
      <c r="AY96" s="42">
        <f t="shared" si="185"/>
        <v>0</v>
      </c>
      <c r="AZ96" s="43"/>
      <c r="BA96" s="44"/>
      <c r="BB96" s="44"/>
      <c r="BC96" s="44"/>
      <c r="BD96" s="44"/>
      <c r="BE96" s="42">
        <f t="shared" si="186"/>
        <v>0</v>
      </c>
      <c r="BF96" s="45">
        <f t="shared" si="187"/>
        <v>0</v>
      </c>
      <c r="BG96" s="17">
        <f t="shared" si="188"/>
        <v>0</v>
      </c>
      <c r="BH96" s="17">
        <f t="shared" si="189"/>
        <v>0</v>
      </c>
      <c r="BI96" s="17">
        <f t="shared" si="190"/>
        <v>0</v>
      </c>
      <c r="BJ96" s="17">
        <f t="shared" si="191"/>
        <v>0</v>
      </c>
      <c r="BK96" s="17">
        <f t="shared" si="192"/>
        <v>0</v>
      </c>
      <c r="BL96" s="17">
        <f t="shared" si="193"/>
        <v>0</v>
      </c>
      <c r="BM96" s="17">
        <f t="shared" si="194"/>
        <v>0</v>
      </c>
      <c r="BN96" s="17">
        <f t="shared" si="195"/>
        <v>0</v>
      </c>
      <c r="BO96" s="17">
        <f t="shared" si="196"/>
        <v>0</v>
      </c>
      <c r="BP96" s="17">
        <f t="shared" si="197"/>
        <v>0</v>
      </c>
      <c r="BQ96" s="21" t="e">
        <f t="shared" si="198"/>
        <v>#DIV/0!</v>
      </c>
    </row>
    <row r="97" spans="1:69" ht="15.75" customHeight="1" x14ac:dyDescent="0.25">
      <c r="A97" s="37"/>
      <c r="B97" s="46">
        <v>8</v>
      </c>
      <c r="C97" s="47"/>
      <c r="D97" s="43"/>
      <c r="E97" s="44"/>
      <c r="F97" s="44"/>
      <c r="G97" s="44"/>
      <c r="H97" s="44"/>
      <c r="I97" s="42">
        <f t="shared" si="178"/>
        <v>0</v>
      </c>
      <c r="J97" s="43"/>
      <c r="K97" s="44"/>
      <c r="L97" s="44"/>
      <c r="M97" s="44"/>
      <c r="N97" s="44"/>
      <c r="O97" s="42">
        <f t="shared" si="179"/>
        <v>0</v>
      </c>
      <c r="P97" s="43"/>
      <c r="Q97" s="44"/>
      <c r="R97" s="44"/>
      <c r="S97" s="44"/>
      <c r="T97" s="44"/>
      <c r="U97" s="42">
        <f t="shared" si="180"/>
        <v>0</v>
      </c>
      <c r="V97" s="43"/>
      <c r="W97" s="44"/>
      <c r="X97" s="44"/>
      <c r="Y97" s="44"/>
      <c r="Z97" s="44"/>
      <c r="AA97" s="42">
        <f t="shared" si="181"/>
        <v>0</v>
      </c>
      <c r="AB97" s="43"/>
      <c r="AC97" s="44"/>
      <c r="AD97" s="44"/>
      <c r="AE97" s="44"/>
      <c r="AF97" s="44"/>
      <c r="AG97" s="42">
        <f t="shared" si="182"/>
        <v>0</v>
      </c>
      <c r="AH97" s="43"/>
      <c r="AI97" s="44"/>
      <c r="AJ97" s="44"/>
      <c r="AK97" s="44"/>
      <c r="AL97" s="44"/>
      <c r="AM97" s="42">
        <f t="shared" si="183"/>
        <v>0</v>
      </c>
      <c r="AN97" s="43"/>
      <c r="AO97" s="44"/>
      <c r="AP97" s="44"/>
      <c r="AQ97" s="44"/>
      <c r="AR97" s="44"/>
      <c r="AS97" s="42">
        <f t="shared" si="184"/>
        <v>0</v>
      </c>
      <c r="AT97" s="43"/>
      <c r="AU97" s="44"/>
      <c r="AV97" s="44"/>
      <c r="AW97" s="44"/>
      <c r="AX97" s="44"/>
      <c r="AY97" s="42">
        <f t="shared" si="185"/>
        <v>0</v>
      </c>
      <c r="AZ97" s="43"/>
      <c r="BA97" s="44"/>
      <c r="BB97" s="44"/>
      <c r="BC97" s="44"/>
      <c r="BD97" s="44"/>
      <c r="BE97" s="42">
        <f t="shared" si="186"/>
        <v>0</v>
      </c>
      <c r="BF97" s="45">
        <f t="shared" si="187"/>
        <v>0</v>
      </c>
      <c r="BG97" s="17">
        <f t="shared" si="188"/>
        <v>0</v>
      </c>
      <c r="BH97" s="17">
        <f t="shared" si="189"/>
        <v>0</v>
      </c>
      <c r="BI97" s="17">
        <f t="shared" si="190"/>
        <v>0</v>
      </c>
      <c r="BJ97" s="17">
        <f t="shared" si="191"/>
        <v>0</v>
      </c>
      <c r="BK97" s="17">
        <f t="shared" si="192"/>
        <v>0</v>
      </c>
      <c r="BL97" s="17">
        <f t="shared" si="193"/>
        <v>0</v>
      </c>
      <c r="BM97" s="17">
        <f t="shared" si="194"/>
        <v>0</v>
      </c>
      <c r="BN97" s="17">
        <f t="shared" si="195"/>
        <v>0</v>
      </c>
      <c r="BO97" s="17">
        <f t="shared" si="196"/>
        <v>0</v>
      </c>
      <c r="BP97" s="17">
        <f t="shared" si="197"/>
        <v>0</v>
      </c>
      <c r="BQ97" s="21" t="e">
        <f t="shared" si="198"/>
        <v>#DIV/0!</v>
      </c>
    </row>
    <row r="98" spans="1:69" ht="15.75" customHeight="1" x14ac:dyDescent="0.25">
      <c r="A98" s="37"/>
      <c r="B98" s="46">
        <v>9</v>
      </c>
      <c r="C98" s="47"/>
      <c r="D98" s="43"/>
      <c r="E98" s="44"/>
      <c r="F98" s="44"/>
      <c r="G98" s="44"/>
      <c r="H98" s="44"/>
      <c r="I98" s="42">
        <f t="shared" si="178"/>
        <v>0</v>
      </c>
      <c r="J98" s="43"/>
      <c r="K98" s="44"/>
      <c r="L98" s="44"/>
      <c r="M98" s="44"/>
      <c r="N98" s="44"/>
      <c r="O98" s="42">
        <f t="shared" si="179"/>
        <v>0</v>
      </c>
      <c r="P98" s="43"/>
      <c r="Q98" s="44"/>
      <c r="R98" s="44"/>
      <c r="S98" s="44"/>
      <c r="T98" s="44"/>
      <c r="U98" s="42">
        <f t="shared" si="180"/>
        <v>0</v>
      </c>
      <c r="V98" s="43"/>
      <c r="W98" s="44"/>
      <c r="X98" s="44"/>
      <c r="Y98" s="44"/>
      <c r="Z98" s="44"/>
      <c r="AA98" s="42">
        <f t="shared" si="181"/>
        <v>0</v>
      </c>
      <c r="AB98" s="43"/>
      <c r="AC98" s="44"/>
      <c r="AD98" s="44"/>
      <c r="AE98" s="44"/>
      <c r="AF98" s="44"/>
      <c r="AG98" s="42">
        <f t="shared" si="182"/>
        <v>0</v>
      </c>
      <c r="AH98" s="43"/>
      <c r="AI98" s="44"/>
      <c r="AJ98" s="44"/>
      <c r="AK98" s="44"/>
      <c r="AL98" s="44"/>
      <c r="AM98" s="42">
        <f t="shared" si="183"/>
        <v>0</v>
      </c>
      <c r="AN98" s="43"/>
      <c r="AO98" s="44"/>
      <c r="AP98" s="44"/>
      <c r="AQ98" s="44"/>
      <c r="AR98" s="44"/>
      <c r="AS98" s="42">
        <f t="shared" si="184"/>
        <v>0</v>
      </c>
      <c r="AT98" s="43"/>
      <c r="AU98" s="44"/>
      <c r="AV98" s="44"/>
      <c r="AW98" s="44"/>
      <c r="AX98" s="44"/>
      <c r="AY98" s="42">
        <f t="shared" si="185"/>
        <v>0</v>
      </c>
      <c r="AZ98" s="43"/>
      <c r="BA98" s="44"/>
      <c r="BB98" s="44"/>
      <c r="BC98" s="44"/>
      <c r="BD98" s="44"/>
      <c r="BE98" s="42">
        <f t="shared" si="186"/>
        <v>0</v>
      </c>
      <c r="BF98" s="45">
        <f t="shared" si="187"/>
        <v>0</v>
      </c>
      <c r="BG98" s="17">
        <f t="shared" si="188"/>
        <v>0</v>
      </c>
      <c r="BH98" s="17">
        <f t="shared" si="189"/>
        <v>0</v>
      </c>
      <c r="BI98" s="17">
        <f t="shared" si="190"/>
        <v>0</v>
      </c>
      <c r="BJ98" s="17">
        <f t="shared" si="191"/>
        <v>0</v>
      </c>
      <c r="BK98" s="17">
        <f t="shared" si="192"/>
        <v>0</v>
      </c>
      <c r="BL98" s="17">
        <f t="shared" si="193"/>
        <v>0</v>
      </c>
      <c r="BM98" s="17">
        <f t="shared" si="194"/>
        <v>0</v>
      </c>
      <c r="BN98" s="17">
        <f t="shared" si="195"/>
        <v>0</v>
      </c>
      <c r="BO98" s="17">
        <f t="shared" si="196"/>
        <v>0</v>
      </c>
      <c r="BP98" s="17">
        <f t="shared" si="197"/>
        <v>0</v>
      </c>
      <c r="BQ98" s="21" t="e">
        <f t="shared" si="198"/>
        <v>#DIV/0!</v>
      </c>
    </row>
    <row r="99" spans="1:69" ht="15.75" customHeight="1" x14ac:dyDescent="0.25">
      <c r="A99" s="37"/>
      <c r="B99" s="46">
        <v>10</v>
      </c>
      <c r="C99" s="47"/>
      <c r="D99" s="43"/>
      <c r="E99" s="44"/>
      <c r="F99" s="44"/>
      <c r="G99" s="44"/>
      <c r="H99" s="44"/>
      <c r="I99" s="42">
        <f t="shared" si="178"/>
        <v>0</v>
      </c>
      <c r="J99" s="43"/>
      <c r="K99" s="44"/>
      <c r="L99" s="44"/>
      <c r="M99" s="44"/>
      <c r="N99" s="44"/>
      <c r="O99" s="42">
        <f t="shared" si="179"/>
        <v>0</v>
      </c>
      <c r="P99" s="43"/>
      <c r="Q99" s="44"/>
      <c r="R99" s="44"/>
      <c r="S99" s="44"/>
      <c r="T99" s="44"/>
      <c r="U99" s="42">
        <f t="shared" si="180"/>
        <v>0</v>
      </c>
      <c r="V99" s="43"/>
      <c r="W99" s="44"/>
      <c r="X99" s="44"/>
      <c r="Y99" s="44"/>
      <c r="Z99" s="44"/>
      <c r="AA99" s="42">
        <f t="shared" si="181"/>
        <v>0</v>
      </c>
      <c r="AB99" s="43"/>
      <c r="AC99" s="44"/>
      <c r="AD99" s="44"/>
      <c r="AE99" s="44"/>
      <c r="AF99" s="44"/>
      <c r="AG99" s="42">
        <f t="shared" si="182"/>
        <v>0</v>
      </c>
      <c r="AH99" s="43"/>
      <c r="AI99" s="44"/>
      <c r="AJ99" s="44"/>
      <c r="AK99" s="44"/>
      <c r="AL99" s="44"/>
      <c r="AM99" s="42">
        <f t="shared" si="183"/>
        <v>0</v>
      </c>
      <c r="AN99" s="43"/>
      <c r="AO99" s="44"/>
      <c r="AP99" s="44"/>
      <c r="AQ99" s="44"/>
      <c r="AR99" s="44"/>
      <c r="AS99" s="42">
        <f t="shared" si="184"/>
        <v>0</v>
      </c>
      <c r="AT99" s="43"/>
      <c r="AU99" s="44"/>
      <c r="AV99" s="44"/>
      <c r="AW99" s="44"/>
      <c r="AX99" s="44"/>
      <c r="AY99" s="42">
        <f t="shared" si="185"/>
        <v>0</v>
      </c>
      <c r="AZ99" s="43"/>
      <c r="BA99" s="44"/>
      <c r="BB99" s="44"/>
      <c r="BC99" s="44"/>
      <c r="BD99" s="44"/>
      <c r="BE99" s="42">
        <f t="shared" si="186"/>
        <v>0</v>
      </c>
      <c r="BF99" s="45">
        <f t="shared" si="187"/>
        <v>0</v>
      </c>
      <c r="BG99" s="17">
        <f t="shared" si="188"/>
        <v>0</v>
      </c>
      <c r="BH99" s="17">
        <f t="shared" si="189"/>
        <v>0</v>
      </c>
      <c r="BI99" s="17">
        <f t="shared" si="190"/>
        <v>0</v>
      </c>
      <c r="BJ99" s="17">
        <f t="shared" si="191"/>
        <v>0</v>
      </c>
      <c r="BK99" s="17">
        <f t="shared" si="192"/>
        <v>0</v>
      </c>
      <c r="BL99" s="17">
        <f t="shared" si="193"/>
        <v>0</v>
      </c>
      <c r="BM99" s="17">
        <f t="shared" si="194"/>
        <v>0</v>
      </c>
      <c r="BN99" s="17">
        <f t="shared" si="195"/>
        <v>0</v>
      </c>
      <c r="BO99" s="17">
        <f t="shared" si="196"/>
        <v>0</v>
      </c>
      <c r="BP99" s="17">
        <f t="shared" si="197"/>
        <v>0</v>
      </c>
      <c r="BQ99" s="21" t="e">
        <f t="shared" si="198"/>
        <v>#DIV/0!</v>
      </c>
    </row>
    <row r="100" spans="1:69" ht="15.75" customHeight="1" x14ac:dyDescent="0.25">
      <c r="A100" s="37"/>
      <c r="B100" s="46">
        <v>11</v>
      </c>
      <c r="C100" s="47"/>
      <c r="D100" s="43"/>
      <c r="E100" s="44"/>
      <c r="F100" s="44"/>
      <c r="G100" s="44"/>
      <c r="H100" s="44"/>
      <c r="I100" s="42">
        <f t="shared" si="178"/>
        <v>0</v>
      </c>
      <c r="J100" s="43"/>
      <c r="K100" s="44"/>
      <c r="L100" s="44"/>
      <c r="M100" s="44"/>
      <c r="N100" s="44"/>
      <c r="O100" s="42">
        <f t="shared" si="179"/>
        <v>0</v>
      </c>
      <c r="P100" s="43"/>
      <c r="Q100" s="44"/>
      <c r="R100" s="44"/>
      <c r="S100" s="44"/>
      <c r="T100" s="44"/>
      <c r="U100" s="42">
        <f t="shared" si="180"/>
        <v>0</v>
      </c>
      <c r="V100" s="43"/>
      <c r="W100" s="44"/>
      <c r="X100" s="44"/>
      <c r="Y100" s="44"/>
      <c r="Z100" s="44"/>
      <c r="AA100" s="42">
        <f t="shared" si="181"/>
        <v>0</v>
      </c>
      <c r="AB100" s="43"/>
      <c r="AC100" s="44"/>
      <c r="AD100" s="44"/>
      <c r="AE100" s="44"/>
      <c r="AF100" s="44"/>
      <c r="AG100" s="42">
        <f t="shared" si="182"/>
        <v>0</v>
      </c>
      <c r="AH100" s="43"/>
      <c r="AI100" s="44"/>
      <c r="AJ100" s="44"/>
      <c r="AK100" s="44"/>
      <c r="AL100" s="44"/>
      <c r="AM100" s="42">
        <f t="shared" si="183"/>
        <v>0</v>
      </c>
      <c r="AN100" s="43"/>
      <c r="AO100" s="44"/>
      <c r="AP100" s="44"/>
      <c r="AQ100" s="44"/>
      <c r="AR100" s="44"/>
      <c r="AS100" s="42">
        <f t="shared" si="184"/>
        <v>0</v>
      </c>
      <c r="AT100" s="43"/>
      <c r="AU100" s="44"/>
      <c r="AV100" s="44"/>
      <c r="AW100" s="44"/>
      <c r="AX100" s="44"/>
      <c r="AY100" s="42">
        <f t="shared" si="185"/>
        <v>0</v>
      </c>
      <c r="AZ100" s="43"/>
      <c r="BA100" s="44"/>
      <c r="BB100" s="44"/>
      <c r="BC100" s="44"/>
      <c r="BD100" s="44"/>
      <c r="BE100" s="42">
        <f t="shared" si="186"/>
        <v>0</v>
      </c>
      <c r="BF100" s="45">
        <f t="shared" si="187"/>
        <v>0</v>
      </c>
      <c r="BG100" s="17">
        <f t="shared" si="188"/>
        <v>0</v>
      </c>
      <c r="BH100" s="17">
        <f t="shared" si="189"/>
        <v>0</v>
      </c>
      <c r="BI100" s="17">
        <f t="shared" si="190"/>
        <v>0</v>
      </c>
      <c r="BJ100" s="17">
        <f t="shared" si="191"/>
        <v>0</v>
      </c>
      <c r="BK100" s="17">
        <f t="shared" si="192"/>
        <v>0</v>
      </c>
      <c r="BL100" s="17">
        <f t="shared" si="193"/>
        <v>0</v>
      </c>
      <c r="BM100" s="17">
        <f t="shared" si="194"/>
        <v>0</v>
      </c>
      <c r="BN100" s="17">
        <f t="shared" si="195"/>
        <v>0</v>
      </c>
      <c r="BO100" s="17">
        <f t="shared" si="196"/>
        <v>0</v>
      </c>
      <c r="BP100" s="17">
        <f t="shared" si="197"/>
        <v>0</v>
      </c>
      <c r="BQ100" s="21" t="e">
        <f t="shared" si="198"/>
        <v>#DIV/0!</v>
      </c>
    </row>
    <row r="101" spans="1:69" ht="15.75" customHeight="1" x14ac:dyDescent="0.25">
      <c r="A101" s="37"/>
      <c r="B101" s="46">
        <v>12</v>
      </c>
      <c r="C101" s="47"/>
      <c r="D101" s="43"/>
      <c r="E101" s="44"/>
      <c r="F101" s="44"/>
      <c r="G101" s="44"/>
      <c r="H101" s="44"/>
      <c r="I101" s="42">
        <f t="shared" si="178"/>
        <v>0</v>
      </c>
      <c r="J101" s="43"/>
      <c r="K101" s="44"/>
      <c r="L101" s="44"/>
      <c r="M101" s="44"/>
      <c r="N101" s="44"/>
      <c r="O101" s="42">
        <f t="shared" si="179"/>
        <v>0</v>
      </c>
      <c r="P101" s="43"/>
      <c r="Q101" s="44"/>
      <c r="R101" s="44"/>
      <c r="S101" s="44"/>
      <c r="T101" s="44"/>
      <c r="U101" s="42">
        <f t="shared" si="180"/>
        <v>0</v>
      </c>
      <c r="V101" s="43"/>
      <c r="W101" s="44"/>
      <c r="X101" s="44"/>
      <c r="Y101" s="44"/>
      <c r="Z101" s="44"/>
      <c r="AA101" s="42">
        <f t="shared" si="181"/>
        <v>0</v>
      </c>
      <c r="AB101" s="43"/>
      <c r="AC101" s="44"/>
      <c r="AD101" s="44"/>
      <c r="AE101" s="44"/>
      <c r="AF101" s="44"/>
      <c r="AG101" s="42">
        <f t="shared" si="182"/>
        <v>0</v>
      </c>
      <c r="AH101" s="43"/>
      <c r="AI101" s="44"/>
      <c r="AJ101" s="44"/>
      <c r="AK101" s="44"/>
      <c r="AL101" s="44"/>
      <c r="AM101" s="42">
        <f t="shared" si="183"/>
        <v>0</v>
      </c>
      <c r="AN101" s="43"/>
      <c r="AO101" s="44"/>
      <c r="AP101" s="44"/>
      <c r="AQ101" s="44"/>
      <c r="AR101" s="44"/>
      <c r="AS101" s="42">
        <f t="shared" si="184"/>
        <v>0</v>
      </c>
      <c r="AT101" s="43"/>
      <c r="AU101" s="44"/>
      <c r="AV101" s="44"/>
      <c r="AW101" s="44"/>
      <c r="AX101" s="44"/>
      <c r="AY101" s="42">
        <f t="shared" si="185"/>
        <v>0</v>
      </c>
      <c r="AZ101" s="43"/>
      <c r="BA101" s="44"/>
      <c r="BB101" s="44"/>
      <c r="BC101" s="44"/>
      <c r="BD101" s="44"/>
      <c r="BE101" s="42">
        <f t="shared" si="186"/>
        <v>0</v>
      </c>
      <c r="BF101" s="45">
        <f t="shared" si="187"/>
        <v>0</v>
      </c>
      <c r="BG101" s="17">
        <f t="shared" si="188"/>
        <v>0</v>
      </c>
      <c r="BH101" s="17">
        <f t="shared" si="189"/>
        <v>0</v>
      </c>
      <c r="BI101" s="17">
        <f t="shared" si="190"/>
        <v>0</v>
      </c>
      <c r="BJ101" s="17">
        <f t="shared" si="191"/>
        <v>0</v>
      </c>
      <c r="BK101" s="17">
        <f t="shared" si="192"/>
        <v>0</v>
      </c>
      <c r="BL101" s="17">
        <f t="shared" si="193"/>
        <v>0</v>
      </c>
      <c r="BM101" s="17">
        <f t="shared" si="194"/>
        <v>0</v>
      </c>
      <c r="BN101" s="17">
        <f t="shared" si="195"/>
        <v>0</v>
      </c>
      <c r="BO101" s="17">
        <f t="shared" si="196"/>
        <v>0</v>
      </c>
      <c r="BP101" s="17">
        <f t="shared" si="197"/>
        <v>0</v>
      </c>
      <c r="BQ101" s="21" t="e">
        <f t="shared" si="198"/>
        <v>#DIV/0!</v>
      </c>
    </row>
    <row r="102" spans="1:69" ht="18" customHeight="1" x14ac:dyDescent="0.25">
      <c r="A102" s="37"/>
      <c r="B102" s="38" t="s">
        <v>35</v>
      </c>
      <c r="C102" s="47"/>
      <c r="D102" s="43"/>
      <c r="E102" s="41">
        <f>SUM(E90:E101)</f>
        <v>257</v>
      </c>
      <c r="F102" s="41">
        <f>SUM(F90:F101)</f>
        <v>263</v>
      </c>
      <c r="G102" s="41">
        <f>SUM(G90:G101)</f>
        <v>346</v>
      </c>
      <c r="H102" s="41">
        <f>SUM(H90:H101)</f>
        <v>307</v>
      </c>
      <c r="I102" s="42">
        <f>SUM(I90:I101)</f>
        <v>1173</v>
      </c>
      <c r="J102" s="43"/>
      <c r="K102" s="41">
        <f>SUM(K90:K101)</f>
        <v>308</v>
      </c>
      <c r="L102" s="41">
        <f>SUM(L90:L101)</f>
        <v>294</v>
      </c>
      <c r="M102" s="41">
        <f>SUM(M90:M101)</f>
        <v>285</v>
      </c>
      <c r="N102" s="41">
        <f>SUM(N90:N101)</f>
        <v>308</v>
      </c>
      <c r="O102" s="42">
        <f>SUM(O90:O101)</f>
        <v>1195</v>
      </c>
      <c r="P102" s="43"/>
      <c r="Q102" s="41">
        <f>SUM(Q90:Q101)</f>
        <v>285</v>
      </c>
      <c r="R102" s="41">
        <f>SUM(R90:R101)</f>
        <v>271</v>
      </c>
      <c r="S102" s="41">
        <f>SUM(S90:S101)</f>
        <v>312</v>
      </c>
      <c r="T102" s="41">
        <f>SUM(T90:T101)</f>
        <v>270</v>
      </c>
      <c r="U102" s="42">
        <f>SUM(U90:U101)</f>
        <v>1138</v>
      </c>
      <c r="V102" s="43"/>
      <c r="W102" s="41">
        <f>SUM(W90:W101)</f>
        <v>293</v>
      </c>
      <c r="X102" s="41">
        <f>SUM(X90:X101)</f>
        <v>274</v>
      </c>
      <c r="Y102" s="41">
        <f>SUM(Y90:Y101)</f>
        <v>303</v>
      </c>
      <c r="Z102" s="41">
        <f>SUM(Z90:Z101)</f>
        <v>327</v>
      </c>
      <c r="AA102" s="42">
        <f>SUM(AA90:AA101)</f>
        <v>1197</v>
      </c>
      <c r="AB102" s="43"/>
      <c r="AC102" s="41">
        <f>SUM(AC90:AC101)</f>
        <v>0</v>
      </c>
      <c r="AD102" s="41">
        <f>SUM(AD90:AD101)</f>
        <v>0</v>
      </c>
      <c r="AE102" s="41">
        <f>SUM(AE90:AE101)</f>
        <v>0</v>
      </c>
      <c r="AF102" s="41">
        <f>SUM(AF90:AF101)</f>
        <v>0</v>
      </c>
      <c r="AG102" s="42">
        <f>SUM(AG90:AG101)</f>
        <v>0</v>
      </c>
      <c r="AH102" s="43"/>
      <c r="AI102" s="41">
        <f>SUM(AI90:AI101)</f>
        <v>0</v>
      </c>
      <c r="AJ102" s="41">
        <f>SUM(AJ90:AJ101)</f>
        <v>0</v>
      </c>
      <c r="AK102" s="41">
        <f>SUM(AK90:AK101)</f>
        <v>0</v>
      </c>
      <c r="AL102" s="41">
        <f>SUM(AL90:AL101)</f>
        <v>0</v>
      </c>
      <c r="AM102" s="42">
        <f>SUM(AM90:AM101)</f>
        <v>0</v>
      </c>
      <c r="AN102" s="43"/>
      <c r="AO102" s="41">
        <f>SUM(AO90:AO101)</f>
        <v>308</v>
      </c>
      <c r="AP102" s="41">
        <f>SUM(AP90:AP101)</f>
        <v>297</v>
      </c>
      <c r="AQ102" s="41">
        <f>SUM(AQ90:AQ101)</f>
        <v>336</v>
      </c>
      <c r="AR102" s="41">
        <f>SUM(AR90:AR101)</f>
        <v>372</v>
      </c>
      <c r="AS102" s="42">
        <f>SUM(AS90:AS101)</f>
        <v>1313</v>
      </c>
      <c r="AT102" s="43"/>
      <c r="AU102" s="41">
        <f>SUM(AU90:AU101)</f>
        <v>305</v>
      </c>
      <c r="AV102" s="41">
        <f>SUM(AV90:AV101)</f>
        <v>266</v>
      </c>
      <c r="AW102" s="41">
        <f>SUM(AW90:AW101)</f>
        <v>235</v>
      </c>
      <c r="AX102" s="41">
        <f>SUM(AX90:AX101)</f>
        <v>308</v>
      </c>
      <c r="AY102" s="42">
        <f>SUM(AY90:AY101)</f>
        <v>1114</v>
      </c>
      <c r="AZ102" s="43"/>
      <c r="BA102" s="41">
        <f>SUM(BA90:BA101)</f>
        <v>0</v>
      </c>
      <c r="BB102" s="41">
        <f>SUM(BB90:BB101)</f>
        <v>0</v>
      </c>
      <c r="BC102" s="41">
        <f>SUM(BC90:BC101)</f>
        <v>0</v>
      </c>
      <c r="BD102" s="41">
        <f>SUM(BD90:BD101)</f>
        <v>0</v>
      </c>
      <c r="BE102" s="42">
        <f>SUM(BE90:BE101)</f>
        <v>0</v>
      </c>
      <c r="BF102" s="45">
        <f t="shared" si="187"/>
        <v>4</v>
      </c>
      <c r="BG102" s="17">
        <f t="shared" si="188"/>
        <v>4</v>
      </c>
      <c r="BH102" s="17">
        <f t="shared" si="189"/>
        <v>4</v>
      </c>
      <c r="BI102" s="17">
        <f t="shared" si="190"/>
        <v>4</v>
      </c>
      <c r="BJ102" s="17">
        <f t="shared" si="191"/>
        <v>0</v>
      </c>
      <c r="BK102" s="17">
        <f t="shared" si="192"/>
        <v>0</v>
      </c>
      <c r="BL102" s="17">
        <f t="shared" si="193"/>
        <v>4</v>
      </c>
      <c r="BM102" s="17">
        <f t="shared" si="194"/>
        <v>4</v>
      </c>
      <c r="BN102" s="17">
        <f t="shared" si="195"/>
        <v>0</v>
      </c>
      <c r="BO102" s="17">
        <f t="shared" si="196"/>
        <v>24</v>
      </c>
      <c r="BP102" s="17">
        <f t="shared" si="197"/>
        <v>7130</v>
      </c>
      <c r="BQ102" s="17">
        <f t="shared" si="198"/>
        <v>297.08333333333331</v>
      </c>
    </row>
    <row r="103" spans="1:69" ht="15.75" customHeight="1" x14ac:dyDescent="0.25">
      <c r="A103" s="37"/>
      <c r="B103" s="38" t="s">
        <v>36</v>
      </c>
      <c r="C103" s="47"/>
      <c r="D103" s="40">
        <f>SUM(D90:D101)</f>
        <v>102</v>
      </c>
      <c r="E103" s="41">
        <f>E102+$D$103</f>
        <v>359</v>
      </c>
      <c r="F103" s="41">
        <f>F102+$D$103</f>
        <v>365</v>
      </c>
      <c r="G103" s="41">
        <f>G102+$D$103</f>
        <v>448</v>
      </c>
      <c r="H103" s="41">
        <f>H102+$D$103</f>
        <v>409</v>
      </c>
      <c r="I103" s="42">
        <f>E103+F103+G103+H103</f>
        <v>1581</v>
      </c>
      <c r="J103" s="40">
        <f>SUM(J90:J101)</f>
        <v>103</v>
      </c>
      <c r="K103" s="41">
        <f>K102+$J$103</f>
        <v>411</v>
      </c>
      <c r="L103" s="41">
        <f>L102+$J$103</f>
        <v>397</v>
      </c>
      <c r="M103" s="41">
        <f>M102+$J$103</f>
        <v>388</v>
      </c>
      <c r="N103" s="41">
        <f>N102+$J$103</f>
        <v>411</v>
      </c>
      <c r="O103" s="42">
        <f>K103+L103+M103+N103</f>
        <v>1607</v>
      </c>
      <c r="P103" s="40">
        <f>SUM(P90:P101)</f>
        <v>102</v>
      </c>
      <c r="Q103" s="41">
        <f>Q102+$P$103</f>
        <v>387</v>
      </c>
      <c r="R103" s="41">
        <f>R102+$P$103</f>
        <v>373</v>
      </c>
      <c r="S103" s="41">
        <f>S102+$P$103</f>
        <v>414</v>
      </c>
      <c r="T103" s="41">
        <f>T102+$P$103</f>
        <v>372</v>
      </c>
      <c r="U103" s="42">
        <f>Q103+R103+S103+T103</f>
        <v>1546</v>
      </c>
      <c r="V103" s="40">
        <f>SUM(V90:V101)</f>
        <v>101</v>
      </c>
      <c r="W103" s="41">
        <f>W102+$V$103</f>
        <v>394</v>
      </c>
      <c r="X103" s="41">
        <f>X102+$V$103</f>
        <v>375</v>
      </c>
      <c r="Y103" s="41">
        <f>Y102+$V$103</f>
        <v>404</v>
      </c>
      <c r="Z103" s="41">
        <f>Z102+$V$103</f>
        <v>428</v>
      </c>
      <c r="AA103" s="42">
        <f>W103+X103+Y103+Z103</f>
        <v>1601</v>
      </c>
      <c r="AB103" s="40">
        <f>SUM(AB90:AB101)</f>
        <v>0</v>
      </c>
      <c r="AC103" s="41">
        <f>AC102+$AB$103</f>
        <v>0</v>
      </c>
      <c r="AD103" s="41">
        <f>AD102+$AB$103</f>
        <v>0</v>
      </c>
      <c r="AE103" s="41">
        <f>AE102+$AB$103</f>
        <v>0</v>
      </c>
      <c r="AF103" s="41">
        <f>AF102+$AB$103</f>
        <v>0</v>
      </c>
      <c r="AG103" s="42">
        <f>AC103+AD103+AE103+AF103</f>
        <v>0</v>
      </c>
      <c r="AH103" s="40">
        <f>SUM(AH90:AH101)</f>
        <v>0</v>
      </c>
      <c r="AI103" s="41">
        <f>AI102+$AH$103</f>
        <v>0</v>
      </c>
      <c r="AJ103" s="41">
        <f>AJ102+$AH$103</f>
        <v>0</v>
      </c>
      <c r="AK103" s="41">
        <f>AK102+$AH$103</f>
        <v>0</v>
      </c>
      <c r="AL103" s="41">
        <f>AL102+$AH$103</f>
        <v>0</v>
      </c>
      <c r="AM103" s="42">
        <f>AI103+AJ103+AK103+AL103</f>
        <v>0</v>
      </c>
      <c r="AN103" s="40">
        <f>SUM(AN90:AN101)</f>
        <v>102</v>
      </c>
      <c r="AO103" s="41">
        <f>AO102+$AN$103</f>
        <v>410</v>
      </c>
      <c r="AP103" s="41">
        <f>AP102+$AN$103</f>
        <v>399</v>
      </c>
      <c r="AQ103" s="41">
        <f>AQ102+$AN$103</f>
        <v>438</v>
      </c>
      <c r="AR103" s="41">
        <f>AR102+$AN$103</f>
        <v>474</v>
      </c>
      <c r="AS103" s="42">
        <f>AO103+AP103+AQ103+AR103</f>
        <v>1721</v>
      </c>
      <c r="AT103" s="40">
        <f>SUM(AT90:AT101)</f>
        <v>101</v>
      </c>
      <c r="AU103" s="41">
        <f>AU102+$AT$103</f>
        <v>406</v>
      </c>
      <c r="AV103" s="41">
        <f>AV102+$AT$103</f>
        <v>367</v>
      </c>
      <c r="AW103" s="41">
        <f>AW102+$AT$103</f>
        <v>336</v>
      </c>
      <c r="AX103" s="41">
        <f>AX102+$AT$103</f>
        <v>409</v>
      </c>
      <c r="AY103" s="42">
        <f>AU103+AV103+AW103+AX103</f>
        <v>1518</v>
      </c>
      <c r="AZ103" s="40">
        <f>SUM(AZ90:AZ101)</f>
        <v>0</v>
      </c>
      <c r="BA103" s="41">
        <f>BA102+$AZ$103</f>
        <v>0</v>
      </c>
      <c r="BB103" s="41">
        <f>BB102+$AZ$103</f>
        <v>0</v>
      </c>
      <c r="BC103" s="41">
        <f>BC102+$AZ$103</f>
        <v>0</v>
      </c>
      <c r="BD103" s="41">
        <f>BD102+$AZ$103</f>
        <v>0</v>
      </c>
      <c r="BE103" s="42">
        <f>BA103+BB103+BC103+BD103</f>
        <v>0</v>
      </c>
      <c r="BF103" s="45">
        <f t="shared" si="187"/>
        <v>4</v>
      </c>
      <c r="BG103" s="17">
        <f t="shared" si="188"/>
        <v>4</v>
      </c>
      <c r="BH103" s="17">
        <f t="shared" si="189"/>
        <v>4</v>
      </c>
      <c r="BI103" s="17">
        <f t="shared" si="190"/>
        <v>4</v>
      </c>
      <c r="BJ103" s="17">
        <f t="shared" si="191"/>
        <v>0</v>
      </c>
      <c r="BK103" s="17">
        <f t="shared" si="192"/>
        <v>0</v>
      </c>
      <c r="BL103" s="17">
        <f t="shared" si="193"/>
        <v>4</v>
      </c>
      <c r="BM103" s="17">
        <f t="shared" si="194"/>
        <v>4</v>
      </c>
      <c r="BN103" s="17">
        <f t="shared" si="195"/>
        <v>0</v>
      </c>
      <c r="BO103" s="17">
        <f t="shared" si="196"/>
        <v>24</v>
      </c>
      <c r="BP103" s="17">
        <f t="shared" si="197"/>
        <v>9574</v>
      </c>
      <c r="BQ103" s="17">
        <f t="shared" si="198"/>
        <v>398.91666666666669</v>
      </c>
    </row>
    <row r="104" spans="1:69" ht="15.75" customHeight="1" x14ac:dyDescent="0.25">
      <c r="A104" s="37"/>
      <c r="B104" s="38" t="s">
        <v>37</v>
      </c>
      <c r="C104" s="47"/>
      <c r="D104" s="43"/>
      <c r="E104" s="41">
        <f t="shared" ref="E104:I105" si="199">IF($D$103&gt;0,IF(E102=E118,0.5,IF(E102&gt;E118,1,0)),0)</f>
        <v>0</v>
      </c>
      <c r="F104" s="41">
        <f t="shared" si="199"/>
        <v>1</v>
      </c>
      <c r="G104" s="41">
        <f t="shared" si="199"/>
        <v>1</v>
      </c>
      <c r="H104" s="41">
        <f t="shared" si="199"/>
        <v>1</v>
      </c>
      <c r="I104" s="42">
        <f t="shared" si="199"/>
        <v>1</v>
      </c>
      <c r="J104" s="43"/>
      <c r="K104" s="41">
        <f t="shared" ref="K104:O105" si="200">IF($J$103&gt;0,IF(K102=K41,0.5,IF(K102&gt;K41,1,0)),0)</f>
        <v>0</v>
      </c>
      <c r="L104" s="41">
        <f t="shared" si="200"/>
        <v>0</v>
      </c>
      <c r="M104" s="41">
        <f t="shared" si="200"/>
        <v>0</v>
      </c>
      <c r="N104" s="41">
        <f t="shared" si="200"/>
        <v>0</v>
      </c>
      <c r="O104" s="42">
        <f t="shared" si="200"/>
        <v>0</v>
      </c>
      <c r="P104" s="43"/>
      <c r="Q104" s="41">
        <f t="shared" ref="Q104:U105" si="201">IF($P$103&gt;0,IF(Q102=Q84,0.5,IF(Q102&gt;Q84,1,0)),0)</f>
        <v>1</v>
      </c>
      <c r="R104" s="41">
        <f t="shared" si="201"/>
        <v>0</v>
      </c>
      <c r="S104" s="41">
        <f t="shared" si="201"/>
        <v>1</v>
      </c>
      <c r="T104" s="41">
        <f t="shared" si="201"/>
        <v>0</v>
      </c>
      <c r="U104" s="42">
        <f t="shared" si="201"/>
        <v>0</v>
      </c>
      <c r="V104" s="43"/>
      <c r="W104" s="41">
        <f t="shared" ref="W104:AA105" si="202">IF($V$103&gt;0,IF(W102=W55,0.5,IF(W102&gt;W55,1,0)),0)</f>
        <v>1</v>
      </c>
      <c r="X104" s="41">
        <f t="shared" si="202"/>
        <v>1</v>
      </c>
      <c r="Y104" s="41">
        <f t="shared" si="202"/>
        <v>1</v>
      </c>
      <c r="Z104" s="41">
        <f t="shared" si="202"/>
        <v>1</v>
      </c>
      <c r="AA104" s="42">
        <f t="shared" si="202"/>
        <v>1</v>
      </c>
      <c r="AB104" s="43"/>
      <c r="AC104" s="41">
        <f t="shared" ref="AC104:AG105" si="203">IF($AB$103&gt;0,IF(AC102=AC146,0.5,IF(AC102&gt;AC146,1,0)),0)</f>
        <v>0</v>
      </c>
      <c r="AD104" s="41">
        <f t="shared" si="203"/>
        <v>0</v>
      </c>
      <c r="AE104" s="41">
        <f t="shared" si="203"/>
        <v>0</v>
      </c>
      <c r="AF104" s="41">
        <f t="shared" si="203"/>
        <v>0</v>
      </c>
      <c r="AG104" s="42">
        <f t="shared" si="203"/>
        <v>0</v>
      </c>
      <c r="AH104" s="43"/>
      <c r="AI104" s="41">
        <f t="shared" ref="AI104:AM105" si="204">IF($AH$103&gt;0,IF(AI102=AI28,0.5,IF(AI102&gt;AI28,1,0)),0)</f>
        <v>0</v>
      </c>
      <c r="AJ104" s="41">
        <f t="shared" si="204"/>
        <v>0</v>
      </c>
      <c r="AK104" s="41">
        <f t="shared" si="204"/>
        <v>0</v>
      </c>
      <c r="AL104" s="41">
        <f t="shared" si="204"/>
        <v>0</v>
      </c>
      <c r="AM104" s="42">
        <f t="shared" si="204"/>
        <v>0</v>
      </c>
      <c r="AN104" s="43"/>
      <c r="AO104" s="41">
        <f t="shared" ref="AO104:AS105" si="205">IF($AN$103&gt;0,IF(AO102=AO130,0.5,IF(AO102&gt;AO130,1,0)),0)</f>
        <v>0</v>
      </c>
      <c r="AP104" s="41">
        <f t="shared" si="205"/>
        <v>0</v>
      </c>
      <c r="AQ104" s="41">
        <f t="shared" si="205"/>
        <v>0</v>
      </c>
      <c r="AR104" s="41">
        <f t="shared" si="205"/>
        <v>1</v>
      </c>
      <c r="AS104" s="42">
        <f t="shared" si="205"/>
        <v>0</v>
      </c>
      <c r="AT104" s="43"/>
      <c r="AU104" s="41">
        <f t="shared" ref="AU104:AY105" si="206">IF($AT$103&gt;0,IF(AU102=AU68,0.5,IF(AU102&gt;AU68,1,0)),0)</f>
        <v>1</v>
      </c>
      <c r="AV104" s="41">
        <f t="shared" si="206"/>
        <v>1</v>
      </c>
      <c r="AW104" s="41">
        <f t="shared" si="206"/>
        <v>1</v>
      </c>
      <c r="AX104" s="41">
        <f t="shared" si="206"/>
        <v>1</v>
      </c>
      <c r="AY104" s="42">
        <f t="shared" si="206"/>
        <v>1</v>
      </c>
      <c r="AZ104" s="43"/>
      <c r="BA104" s="41">
        <f>IF($AZ$103&gt;0,IF(BA102=BA14,0.5,IF(BA102&gt;BA14,1,0)),0)</f>
        <v>0</v>
      </c>
      <c r="BB104" s="41">
        <f>IF($AZ$103&gt;0,IF(BB102=BB14,0.5,IF(BB102&gt;BB14,1,0)),0)</f>
        <v>0</v>
      </c>
      <c r="BC104" s="41">
        <f>IF($AZ$103&gt;0,IF(BC102=BC14,0.5,IF(BC102&gt;BC14,1,0)),0)</f>
        <v>0</v>
      </c>
      <c r="BD104" s="41">
        <f>IF($AZ$103&gt;0,IF(BD102=BD14,0.5,IF(BD102&gt;BD14,1,0)),0)</f>
        <v>0</v>
      </c>
      <c r="BE104" s="42">
        <f>IF($AZ$103&gt;0,IF(BE102=BE14,0.5,IF(BE102&gt;BE14,1,0)),0)</f>
        <v>0</v>
      </c>
      <c r="BF104" s="48"/>
      <c r="BG104" s="21"/>
      <c r="BH104" s="21"/>
      <c r="BI104" s="21"/>
      <c r="BJ104" s="21"/>
      <c r="BK104" s="21"/>
      <c r="BL104" s="21"/>
      <c r="BM104" s="21"/>
      <c r="BN104" s="21"/>
      <c r="BO104" s="21"/>
      <c r="BP104" s="17">
        <f t="shared" si="197"/>
        <v>3</v>
      </c>
      <c r="BQ104" s="21"/>
    </row>
    <row r="105" spans="1:69" ht="15.75" customHeight="1" x14ac:dyDescent="0.25">
      <c r="A105" s="37"/>
      <c r="B105" s="38" t="s">
        <v>38</v>
      </c>
      <c r="C105" s="47"/>
      <c r="D105" s="43"/>
      <c r="E105" s="41">
        <f t="shared" si="199"/>
        <v>0</v>
      </c>
      <c r="F105" s="41">
        <f t="shared" si="199"/>
        <v>0</v>
      </c>
      <c r="G105" s="41">
        <f t="shared" si="199"/>
        <v>1</v>
      </c>
      <c r="H105" s="41">
        <f t="shared" si="199"/>
        <v>1</v>
      </c>
      <c r="I105" s="42">
        <f t="shared" si="199"/>
        <v>1</v>
      </c>
      <c r="J105" s="43"/>
      <c r="K105" s="41">
        <f t="shared" si="200"/>
        <v>1</v>
      </c>
      <c r="L105" s="41">
        <f t="shared" si="200"/>
        <v>1</v>
      </c>
      <c r="M105" s="41">
        <f t="shared" si="200"/>
        <v>0</v>
      </c>
      <c r="N105" s="41">
        <f t="shared" si="200"/>
        <v>0</v>
      </c>
      <c r="O105" s="42">
        <f t="shared" si="200"/>
        <v>0</v>
      </c>
      <c r="P105" s="43"/>
      <c r="Q105" s="41">
        <f t="shared" si="201"/>
        <v>1</v>
      </c>
      <c r="R105" s="41">
        <f t="shared" si="201"/>
        <v>0</v>
      </c>
      <c r="S105" s="41">
        <f t="shared" si="201"/>
        <v>1</v>
      </c>
      <c r="T105" s="41">
        <f t="shared" si="201"/>
        <v>0</v>
      </c>
      <c r="U105" s="42">
        <f t="shared" si="201"/>
        <v>0</v>
      </c>
      <c r="V105" s="43"/>
      <c r="W105" s="41">
        <f t="shared" si="202"/>
        <v>1</v>
      </c>
      <c r="X105" s="41">
        <f t="shared" si="202"/>
        <v>0.5</v>
      </c>
      <c r="Y105" s="41">
        <f t="shared" si="202"/>
        <v>1</v>
      </c>
      <c r="Z105" s="41">
        <f t="shared" si="202"/>
        <v>1</v>
      </c>
      <c r="AA105" s="42">
        <f t="shared" si="202"/>
        <v>1</v>
      </c>
      <c r="AB105" s="43"/>
      <c r="AC105" s="41">
        <f t="shared" si="203"/>
        <v>0</v>
      </c>
      <c r="AD105" s="41">
        <f t="shared" si="203"/>
        <v>0</v>
      </c>
      <c r="AE105" s="41">
        <f t="shared" si="203"/>
        <v>0</v>
      </c>
      <c r="AF105" s="41">
        <f t="shared" si="203"/>
        <v>0</v>
      </c>
      <c r="AG105" s="42">
        <f t="shared" si="203"/>
        <v>0</v>
      </c>
      <c r="AH105" s="43"/>
      <c r="AI105" s="41">
        <f t="shared" si="204"/>
        <v>0</v>
      </c>
      <c r="AJ105" s="41">
        <f t="shared" si="204"/>
        <v>0</v>
      </c>
      <c r="AK105" s="41">
        <f t="shared" si="204"/>
        <v>0</v>
      </c>
      <c r="AL105" s="41">
        <f t="shared" si="204"/>
        <v>0</v>
      </c>
      <c r="AM105" s="42">
        <f t="shared" si="204"/>
        <v>0</v>
      </c>
      <c r="AN105" s="43"/>
      <c r="AO105" s="41">
        <f t="shared" si="205"/>
        <v>0</v>
      </c>
      <c r="AP105" s="41">
        <f t="shared" si="205"/>
        <v>1</v>
      </c>
      <c r="AQ105" s="41">
        <f t="shared" si="205"/>
        <v>0</v>
      </c>
      <c r="AR105" s="41">
        <f t="shared" si="205"/>
        <v>1</v>
      </c>
      <c r="AS105" s="42">
        <f t="shared" si="205"/>
        <v>1</v>
      </c>
      <c r="AT105" s="43"/>
      <c r="AU105" s="41">
        <f t="shared" si="206"/>
        <v>1</v>
      </c>
      <c r="AV105" s="41">
        <f t="shared" si="206"/>
        <v>1</v>
      </c>
      <c r="AW105" s="41">
        <f t="shared" si="206"/>
        <v>1</v>
      </c>
      <c r="AX105" s="41">
        <f t="shared" si="206"/>
        <v>1</v>
      </c>
      <c r="AY105" s="42">
        <f t="shared" si="206"/>
        <v>1</v>
      </c>
      <c r="AZ105" s="43"/>
      <c r="BA105" s="41">
        <f>IF($AZ$103&gt;0,IF(BA103=BA15,0.5,IF(BA103&gt;BA15,1,0)),0)</f>
        <v>0</v>
      </c>
      <c r="BB105" s="41">
        <f>IF($AZ$103&gt;0,IF(BB103=BB15,0.5,IF(BB103&gt;BB15,1,0)),0)</f>
        <v>0</v>
      </c>
      <c r="BC105" s="41">
        <f>IF($AZ$103&gt;0,IF(BC103=BC15,0.5,IF(BC103&gt;BC15,1,0)),0)</f>
        <v>0</v>
      </c>
      <c r="BD105" s="41">
        <f>IF($AZ$103&gt;0,IF(BD103=BD15,0.5,IF(BD103&gt;BD15,1,0)),0)</f>
        <v>0</v>
      </c>
      <c r="BE105" s="42">
        <f>IF($AZ$103&gt;0,IF(BE103=BE15,0.5,IF(BE103&gt;BE15,1,0)),0)</f>
        <v>0</v>
      </c>
      <c r="BF105" s="48"/>
      <c r="BG105" s="21"/>
      <c r="BH105" s="21"/>
      <c r="BI105" s="21"/>
      <c r="BJ105" s="21"/>
      <c r="BK105" s="21"/>
      <c r="BL105" s="21"/>
      <c r="BM105" s="21"/>
      <c r="BN105" s="21"/>
      <c r="BO105" s="21"/>
      <c r="BP105" s="17">
        <f t="shared" si="197"/>
        <v>4</v>
      </c>
      <c r="BQ105" s="21"/>
    </row>
    <row r="106" spans="1:69" ht="14.25" customHeight="1" x14ac:dyDescent="0.25">
      <c r="A106" s="49"/>
      <c r="B106" s="50" t="s">
        <v>39</v>
      </c>
      <c r="C106" s="51"/>
      <c r="D106" s="52"/>
      <c r="E106" s="53"/>
      <c r="F106" s="53"/>
      <c r="G106" s="53"/>
      <c r="H106" s="53"/>
      <c r="I106" s="54">
        <f>SUM(E104+F104+G104+H104+I104+E105+F105+G105+H105+I105)</f>
        <v>7</v>
      </c>
      <c r="J106" s="52"/>
      <c r="K106" s="53"/>
      <c r="L106" s="53"/>
      <c r="M106" s="53"/>
      <c r="N106" s="53"/>
      <c r="O106" s="54">
        <f>SUM(K104+L104+M104+N104+O104+K105+L105+M105+N105+O105)</f>
        <v>2</v>
      </c>
      <c r="P106" s="52"/>
      <c r="Q106" s="53"/>
      <c r="R106" s="53"/>
      <c r="S106" s="53"/>
      <c r="T106" s="53"/>
      <c r="U106" s="54">
        <f>SUM(Q104+R104+S104+T104+U104+Q105+R105+S105+T105+U105)</f>
        <v>4</v>
      </c>
      <c r="V106" s="52"/>
      <c r="W106" s="53"/>
      <c r="X106" s="53"/>
      <c r="Y106" s="53"/>
      <c r="Z106" s="53"/>
      <c r="AA106" s="54">
        <f>SUM(W104+X104+Y104+Z104+AA104+W105+X105+Y105+Z105+AA105)</f>
        <v>9.5</v>
      </c>
      <c r="AB106" s="52"/>
      <c r="AC106" s="53"/>
      <c r="AD106" s="53"/>
      <c r="AE106" s="53"/>
      <c r="AF106" s="53"/>
      <c r="AG106" s="54">
        <f>SUM(AC104+AD104+AE104+AF104+AG104+AC105+AD105+AE105+AF105+AG105)</f>
        <v>0</v>
      </c>
      <c r="AH106" s="52"/>
      <c r="AI106" s="53"/>
      <c r="AJ106" s="53"/>
      <c r="AK106" s="53"/>
      <c r="AL106" s="53"/>
      <c r="AM106" s="54">
        <f>SUM(AI104+AJ104+AK104+AL104+AM104+AI105+AJ105+AK105+AL105+AM105)</f>
        <v>0</v>
      </c>
      <c r="AN106" s="52"/>
      <c r="AO106" s="53"/>
      <c r="AP106" s="53"/>
      <c r="AQ106" s="53"/>
      <c r="AR106" s="53"/>
      <c r="AS106" s="54">
        <f>SUM(AO104+AP104+AQ104+AR104+AS104+AO105+AP105+AQ105+AR105+AS105)</f>
        <v>4</v>
      </c>
      <c r="AT106" s="52"/>
      <c r="AU106" s="53"/>
      <c r="AV106" s="53"/>
      <c r="AW106" s="53"/>
      <c r="AX106" s="53"/>
      <c r="AY106" s="54">
        <f>SUM(AU104+AV104+AW104+AX104+AY104+AU105+AV105+AW105+AX105+AY105)</f>
        <v>10</v>
      </c>
      <c r="AZ106" s="52"/>
      <c r="BA106" s="53"/>
      <c r="BB106" s="53"/>
      <c r="BC106" s="53"/>
      <c r="BD106" s="53"/>
      <c r="BE106" s="54">
        <f>SUM(BA104+BB104+BC104+BD104+BE104+BA105+BB105+BC105+BD105+BE105)</f>
        <v>0</v>
      </c>
      <c r="BF106" s="55"/>
      <c r="BG106" s="56"/>
      <c r="BH106" s="56"/>
      <c r="BI106" s="56"/>
      <c r="BJ106" s="56"/>
      <c r="BK106" s="56"/>
      <c r="BL106" s="56"/>
      <c r="BM106" s="56"/>
      <c r="BN106" s="56"/>
      <c r="BO106" s="56"/>
      <c r="BP106" s="57">
        <f t="shared" si="197"/>
        <v>36.5</v>
      </c>
      <c r="BQ106" s="56"/>
    </row>
    <row r="107" spans="1:69" ht="27" customHeight="1" x14ac:dyDescent="0.25">
      <c r="A107" s="31">
        <v>8</v>
      </c>
      <c r="B107" s="180" t="s">
        <v>65</v>
      </c>
      <c r="C107" s="182"/>
      <c r="D107" s="32" t="s">
        <v>26</v>
      </c>
      <c r="E107" s="33" t="s">
        <v>27</v>
      </c>
      <c r="F107" s="33" t="s">
        <v>28</v>
      </c>
      <c r="G107" s="33" t="s">
        <v>29</v>
      </c>
      <c r="H107" s="33" t="s">
        <v>30</v>
      </c>
      <c r="I107" s="34" t="s">
        <v>23</v>
      </c>
      <c r="J107" s="32" t="s">
        <v>26</v>
      </c>
      <c r="K107" s="33" t="s">
        <v>27</v>
      </c>
      <c r="L107" s="33" t="s">
        <v>28</v>
      </c>
      <c r="M107" s="33" t="s">
        <v>29</v>
      </c>
      <c r="N107" s="33" t="s">
        <v>30</v>
      </c>
      <c r="O107" s="34" t="s">
        <v>23</v>
      </c>
      <c r="P107" s="32" t="s">
        <v>26</v>
      </c>
      <c r="Q107" s="33" t="s">
        <v>27</v>
      </c>
      <c r="R107" s="33" t="s">
        <v>28</v>
      </c>
      <c r="S107" s="33" t="s">
        <v>29</v>
      </c>
      <c r="T107" s="33" t="s">
        <v>30</v>
      </c>
      <c r="U107" s="34" t="s">
        <v>23</v>
      </c>
      <c r="V107" s="32" t="s">
        <v>26</v>
      </c>
      <c r="W107" s="33" t="s">
        <v>27</v>
      </c>
      <c r="X107" s="33" t="s">
        <v>28</v>
      </c>
      <c r="Y107" s="33" t="s">
        <v>29</v>
      </c>
      <c r="Z107" s="33" t="s">
        <v>30</v>
      </c>
      <c r="AA107" s="34" t="s">
        <v>23</v>
      </c>
      <c r="AB107" s="32" t="s">
        <v>26</v>
      </c>
      <c r="AC107" s="33" t="s">
        <v>27</v>
      </c>
      <c r="AD107" s="33" t="s">
        <v>28</v>
      </c>
      <c r="AE107" s="33" t="s">
        <v>29</v>
      </c>
      <c r="AF107" s="33" t="s">
        <v>30</v>
      </c>
      <c r="AG107" s="34" t="s">
        <v>23</v>
      </c>
      <c r="AH107" s="32" t="s">
        <v>26</v>
      </c>
      <c r="AI107" s="33" t="s">
        <v>27</v>
      </c>
      <c r="AJ107" s="33" t="s">
        <v>28</v>
      </c>
      <c r="AK107" s="33" t="s">
        <v>29</v>
      </c>
      <c r="AL107" s="33" t="s">
        <v>30</v>
      </c>
      <c r="AM107" s="34" t="s">
        <v>23</v>
      </c>
      <c r="AN107" s="32" t="s">
        <v>26</v>
      </c>
      <c r="AO107" s="33" t="s">
        <v>27</v>
      </c>
      <c r="AP107" s="33" t="s">
        <v>28</v>
      </c>
      <c r="AQ107" s="33" t="s">
        <v>29</v>
      </c>
      <c r="AR107" s="33" t="s">
        <v>30</v>
      </c>
      <c r="AS107" s="34" t="s">
        <v>23</v>
      </c>
      <c r="AT107" s="32" t="s">
        <v>26</v>
      </c>
      <c r="AU107" s="33" t="s">
        <v>27</v>
      </c>
      <c r="AV107" s="33" t="s">
        <v>28</v>
      </c>
      <c r="AW107" s="33" t="s">
        <v>29</v>
      </c>
      <c r="AX107" s="33" t="s">
        <v>30</v>
      </c>
      <c r="AY107" s="34" t="s">
        <v>23</v>
      </c>
      <c r="AZ107" s="32" t="s">
        <v>26</v>
      </c>
      <c r="BA107" s="33" t="s">
        <v>27</v>
      </c>
      <c r="BB107" s="33" t="s">
        <v>28</v>
      </c>
      <c r="BC107" s="33" t="s">
        <v>29</v>
      </c>
      <c r="BD107" s="33" t="s">
        <v>30</v>
      </c>
      <c r="BE107" s="34" t="s">
        <v>23</v>
      </c>
      <c r="BF107" s="35"/>
      <c r="BG107" s="36"/>
      <c r="BH107" s="36"/>
      <c r="BI107" s="36"/>
      <c r="BJ107" s="36"/>
      <c r="BK107" s="36"/>
      <c r="BL107" s="36"/>
      <c r="BM107" s="36"/>
      <c r="BN107" s="36"/>
      <c r="BO107" s="36"/>
      <c r="BP107" s="58"/>
      <c r="BQ107" s="36"/>
    </row>
    <row r="108" spans="1:69" ht="15.75" customHeight="1" x14ac:dyDescent="0.25">
      <c r="A108" s="37"/>
      <c r="B108" s="38" t="s">
        <v>66</v>
      </c>
      <c r="C108" s="39" t="s">
        <v>67</v>
      </c>
      <c r="D108" s="40"/>
      <c r="E108" s="41"/>
      <c r="F108" s="41"/>
      <c r="G108" s="41"/>
      <c r="H108" s="41"/>
      <c r="I108" s="42">
        <f t="shared" ref="I108:I117" si="207">SUM(E108:H108)</f>
        <v>0</v>
      </c>
      <c r="J108" s="43">
        <v>48</v>
      </c>
      <c r="K108" s="44">
        <v>150</v>
      </c>
      <c r="L108" s="44">
        <v>167</v>
      </c>
      <c r="M108" s="44">
        <v>191</v>
      </c>
      <c r="N108" s="44">
        <v>189</v>
      </c>
      <c r="O108" s="42">
        <f t="shared" ref="O108:O117" si="208">SUM(K108:N108)</f>
        <v>697</v>
      </c>
      <c r="P108" s="43">
        <v>46</v>
      </c>
      <c r="Q108" s="44">
        <v>140</v>
      </c>
      <c r="R108" s="44">
        <v>160</v>
      </c>
      <c r="S108" s="44">
        <v>187</v>
      </c>
      <c r="T108" s="44">
        <v>147</v>
      </c>
      <c r="U108" s="42">
        <f t="shared" ref="U108:U117" si="209">SUM(Q108:T108)</f>
        <v>634</v>
      </c>
      <c r="V108" s="43">
        <v>46</v>
      </c>
      <c r="W108" s="44">
        <v>158</v>
      </c>
      <c r="X108" s="44">
        <v>166</v>
      </c>
      <c r="Y108" s="44">
        <v>129</v>
      </c>
      <c r="Z108" s="44">
        <v>125</v>
      </c>
      <c r="AA108" s="42">
        <f t="shared" ref="AA108:AA117" si="210">SUM(W108:Z108)</f>
        <v>578</v>
      </c>
      <c r="AB108" s="43"/>
      <c r="AC108" s="44"/>
      <c r="AD108" s="44"/>
      <c r="AE108" s="44"/>
      <c r="AF108" s="44"/>
      <c r="AG108" s="42">
        <f t="shared" ref="AG108:AG117" si="211">SUM(AC108:AF108)</f>
        <v>0</v>
      </c>
      <c r="AH108" s="43"/>
      <c r="AI108" s="44"/>
      <c r="AJ108" s="44"/>
      <c r="AK108" s="44"/>
      <c r="AL108" s="44"/>
      <c r="AM108" s="42">
        <f t="shared" ref="AM108:AM117" si="212">SUM(AI108:AL108)</f>
        <v>0</v>
      </c>
      <c r="AN108" s="43"/>
      <c r="AO108" s="44"/>
      <c r="AP108" s="44"/>
      <c r="AQ108" s="44"/>
      <c r="AR108" s="44"/>
      <c r="AS108" s="42">
        <f t="shared" ref="AS108:AS117" si="213">SUM(AO108:AR108)</f>
        <v>0</v>
      </c>
      <c r="AT108" s="43">
        <v>47</v>
      </c>
      <c r="AU108" s="44">
        <v>155</v>
      </c>
      <c r="AV108" s="44">
        <v>125</v>
      </c>
      <c r="AW108" s="44">
        <v>151</v>
      </c>
      <c r="AX108" s="44">
        <v>154</v>
      </c>
      <c r="AY108" s="42">
        <f t="shared" ref="AY108:AY117" si="214">SUM(AU108:AX108)</f>
        <v>585</v>
      </c>
      <c r="AZ108" s="43"/>
      <c r="BA108" s="44"/>
      <c r="BB108" s="44"/>
      <c r="BC108" s="44"/>
      <c r="BD108" s="44"/>
      <c r="BE108" s="42">
        <f t="shared" ref="BE108:BE117" si="215">SUM(BA108:BD108)</f>
        <v>0</v>
      </c>
      <c r="BF108" s="45">
        <f t="shared" ref="BF108:BF119" si="216">SUM((IF(E108&gt;0,1,0)+(IF(F108&gt;0,1,0)+(IF(G108&gt;0,1,0)+(IF(H108&gt;0,1,0))))))</f>
        <v>0</v>
      </c>
      <c r="BG108" s="17">
        <f t="shared" ref="BG108:BG119" si="217">SUM((IF(K108&gt;0,1,0)+(IF(L108&gt;0,1,0)+(IF(M108&gt;0,1,0)+(IF(N108&gt;0,1,0))))))</f>
        <v>4</v>
      </c>
      <c r="BH108" s="17">
        <f t="shared" ref="BH108:BH119" si="218">SUM((IF(Q108&gt;0,1,0)+(IF(R108&gt;0,1,0)+(IF(S108&gt;0,1,0)+(IF(T108&gt;0,1,0))))))</f>
        <v>4</v>
      </c>
      <c r="BI108" s="17">
        <f t="shared" ref="BI108:BI119" si="219">SUM((IF(W108&gt;0,1,0)+(IF(X108&gt;0,1,0)+(IF(Y108&gt;0,1,0)+(IF(Z108&gt;0,1,0))))))</f>
        <v>4</v>
      </c>
      <c r="BJ108" s="17">
        <f t="shared" ref="BJ108:BJ119" si="220">SUM((IF(AC108&gt;0,1,0)+(IF(AD108&gt;0,1,0)+(IF(AE108&gt;0,1,0)+(IF(AF108&gt;0,1,0))))))</f>
        <v>0</v>
      </c>
      <c r="BK108" s="17">
        <f t="shared" ref="BK108:BK119" si="221">SUM((IF(AI108&gt;0,1,0)+(IF(AJ108&gt;0,1,0)+(IF(AK108&gt;0,1,0)+(IF(AL108&gt;0,1,0))))))</f>
        <v>0</v>
      </c>
      <c r="BL108" s="17">
        <f t="shared" ref="BL108:BL119" si="222">SUM((IF(AO108&gt;0,1,0)+(IF(AP108&gt;0,1,0)+(IF(AQ108&gt;0,1,0)+(IF(AR108&gt;0,1,0))))))</f>
        <v>0</v>
      </c>
      <c r="BM108" s="17">
        <f t="shared" ref="BM108:BM119" si="223">SUM((IF(AU108&gt;0,1,0)+(IF(AV108&gt;0,1,0)+(IF(AW108&gt;0,1,0)+(IF(AX108&gt;0,1,0))))))</f>
        <v>4</v>
      </c>
      <c r="BN108" s="17">
        <f t="shared" ref="BN108:BN119" si="224">SUM((IF(BA108&gt;0,1,0)+(IF(BB108&gt;0,1,0)+(IF(BC108&gt;0,1,0)+(IF(BD108&gt;0,1,0))))))</f>
        <v>0</v>
      </c>
      <c r="BO108" s="17">
        <f t="shared" ref="BO108:BO119" si="225">SUM(BF108:BN108)</f>
        <v>16</v>
      </c>
      <c r="BP108" s="17">
        <f t="shared" ref="BP108:BP113" si="226">I108+O108+U108+AA108+AG108+AM108+AS108+AY108+BE108</f>
        <v>2494</v>
      </c>
      <c r="BQ108" s="17">
        <f t="shared" ref="BQ108:BQ119" si="227">BP108/BO108</f>
        <v>155.875</v>
      </c>
    </row>
    <row r="109" spans="1:69" ht="15.75" customHeight="1" x14ac:dyDescent="0.25">
      <c r="A109" s="37"/>
      <c r="B109" s="38" t="s">
        <v>68</v>
      </c>
      <c r="C109" s="39" t="s">
        <v>69</v>
      </c>
      <c r="D109" s="40">
        <v>54</v>
      </c>
      <c r="E109" s="41">
        <v>137</v>
      </c>
      <c r="F109" s="41">
        <v>129</v>
      </c>
      <c r="G109" s="41">
        <v>124</v>
      </c>
      <c r="H109" s="41">
        <v>131</v>
      </c>
      <c r="I109" s="42">
        <f t="shared" si="207"/>
        <v>521</v>
      </c>
      <c r="J109" s="43">
        <v>54</v>
      </c>
      <c r="K109" s="44">
        <v>134</v>
      </c>
      <c r="L109" s="44">
        <v>128</v>
      </c>
      <c r="M109" s="44">
        <v>146</v>
      </c>
      <c r="N109" s="44">
        <v>120</v>
      </c>
      <c r="O109" s="42">
        <f t="shared" si="208"/>
        <v>528</v>
      </c>
      <c r="P109" s="43">
        <v>55</v>
      </c>
      <c r="Q109" s="44">
        <v>141</v>
      </c>
      <c r="R109" s="44">
        <v>144</v>
      </c>
      <c r="S109" s="44">
        <v>136</v>
      </c>
      <c r="T109" s="44">
        <v>114</v>
      </c>
      <c r="U109" s="42">
        <f t="shared" si="209"/>
        <v>535</v>
      </c>
      <c r="V109" s="43">
        <v>55</v>
      </c>
      <c r="W109" s="44">
        <v>135</v>
      </c>
      <c r="X109" s="44">
        <v>117</v>
      </c>
      <c r="Y109" s="44">
        <v>168</v>
      </c>
      <c r="Z109" s="44">
        <v>135</v>
      </c>
      <c r="AA109" s="42">
        <f t="shared" si="210"/>
        <v>555</v>
      </c>
      <c r="AB109" s="43"/>
      <c r="AC109" s="44"/>
      <c r="AD109" s="44"/>
      <c r="AE109" s="44"/>
      <c r="AF109" s="44"/>
      <c r="AG109" s="42">
        <f t="shared" si="211"/>
        <v>0</v>
      </c>
      <c r="AH109" s="43"/>
      <c r="AI109" s="44"/>
      <c r="AJ109" s="44"/>
      <c r="AK109" s="44"/>
      <c r="AL109" s="44"/>
      <c r="AM109" s="42">
        <f t="shared" si="212"/>
        <v>0</v>
      </c>
      <c r="AN109" s="43">
        <v>55</v>
      </c>
      <c r="AO109" s="44">
        <v>107</v>
      </c>
      <c r="AP109" s="44">
        <v>177</v>
      </c>
      <c r="AQ109" s="44">
        <v>152</v>
      </c>
      <c r="AR109" s="44">
        <v>183</v>
      </c>
      <c r="AS109" s="42">
        <f t="shared" si="213"/>
        <v>619</v>
      </c>
      <c r="AT109" s="43">
        <v>55</v>
      </c>
      <c r="AU109" s="44">
        <v>134</v>
      </c>
      <c r="AV109" s="44">
        <v>159</v>
      </c>
      <c r="AW109" s="44">
        <v>114</v>
      </c>
      <c r="AX109" s="44">
        <v>137</v>
      </c>
      <c r="AY109" s="42">
        <f t="shared" si="214"/>
        <v>544</v>
      </c>
      <c r="AZ109" s="43"/>
      <c r="BA109" s="44"/>
      <c r="BB109" s="44"/>
      <c r="BC109" s="44"/>
      <c r="BD109" s="44"/>
      <c r="BE109" s="42">
        <f t="shared" si="215"/>
        <v>0</v>
      </c>
      <c r="BF109" s="45">
        <f t="shared" si="216"/>
        <v>4</v>
      </c>
      <c r="BG109" s="17">
        <f t="shared" si="217"/>
        <v>4</v>
      </c>
      <c r="BH109" s="17">
        <f t="shared" si="218"/>
        <v>4</v>
      </c>
      <c r="BI109" s="17">
        <f t="shared" si="219"/>
        <v>4</v>
      </c>
      <c r="BJ109" s="17">
        <f t="shared" si="220"/>
        <v>0</v>
      </c>
      <c r="BK109" s="17">
        <f t="shared" si="221"/>
        <v>0</v>
      </c>
      <c r="BL109" s="17">
        <f t="shared" si="222"/>
        <v>4</v>
      </c>
      <c r="BM109" s="17">
        <f t="shared" si="223"/>
        <v>4</v>
      </c>
      <c r="BN109" s="17">
        <f t="shared" si="224"/>
        <v>0</v>
      </c>
      <c r="BO109" s="17">
        <f t="shared" si="225"/>
        <v>24</v>
      </c>
      <c r="BP109" s="17">
        <f t="shared" si="226"/>
        <v>3302</v>
      </c>
      <c r="BQ109" s="17">
        <f t="shared" si="227"/>
        <v>137.58333333333334</v>
      </c>
    </row>
    <row r="110" spans="1:69" ht="15.75" customHeight="1" x14ac:dyDescent="0.25">
      <c r="A110" s="37"/>
      <c r="B110" s="46" t="s">
        <v>42</v>
      </c>
      <c r="C110" s="47" t="s">
        <v>43</v>
      </c>
      <c r="D110" s="43"/>
      <c r="E110" s="44"/>
      <c r="F110" s="44"/>
      <c r="G110" s="44"/>
      <c r="H110" s="44"/>
      <c r="I110" s="42">
        <f t="shared" si="207"/>
        <v>0</v>
      </c>
      <c r="J110" s="43"/>
      <c r="K110" s="44"/>
      <c r="L110" s="44"/>
      <c r="M110" s="44"/>
      <c r="N110" s="44"/>
      <c r="O110" s="42">
        <f t="shared" si="208"/>
        <v>0</v>
      </c>
      <c r="P110" s="43"/>
      <c r="Q110" s="44"/>
      <c r="R110" s="44"/>
      <c r="S110" s="44"/>
      <c r="T110" s="44"/>
      <c r="U110" s="42">
        <f t="shared" si="209"/>
        <v>0</v>
      </c>
      <c r="V110" s="43"/>
      <c r="W110" s="44"/>
      <c r="X110" s="44"/>
      <c r="Y110" s="44"/>
      <c r="Z110" s="44"/>
      <c r="AA110" s="42">
        <f t="shared" si="210"/>
        <v>0</v>
      </c>
      <c r="AB110" s="43"/>
      <c r="AC110" s="44"/>
      <c r="AD110" s="44"/>
      <c r="AE110" s="44"/>
      <c r="AF110" s="44"/>
      <c r="AG110" s="42">
        <f t="shared" si="211"/>
        <v>0</v>
      </c>
      <c r="AH110" s="43"/>
      <c r="AI110" s="44"/>
      <c r="AJ110" s="44"/>
      <c r="AK110" s="44"/>
      <c r="AL110" s="44"/>
      <c r="AM110" s="42">
        <f t="shared" si="212"/>
        <v>0</v>
      </c>
      <c r="AN110" s="43"/>
      <c r="AO110" s="44"/>
      <c r="AP110" s="44"/>
      <c r="AQ110" s="44"/>
      <c r="AR110" s="44"/>
      <c r="AS110" s="42">
        <f t="shared" si="213"/>
        <v>0</v>
      </c>
      <c r="AT110" s="43"/>
      <c r="AU110" s="44"/>
      <c r="AV110" s="44"/>
      <c r="AW110" s="44"/>
      <c r="AX110" s="44"/>
      <c r="AY110" s="42">
        <f t="shared" si="214"/>
        <v>0</v>
      </c>
      <c r="AZ110" s="43"/>
      <c r="BA110" s="44"/>
      <c r="BB110" s="44"/>
      <c r="BC110" s="44"/>
      <c r="BD110" s="44"/>
      <c r="BE110" s="42">
        <f t="shared" si="215"/>
        <v>0</v>
      </c>
      <c r="BF110" s="45">
        <f t="shared" si="216"/>
        <v>0</v>
      </c>
      <c r="BG110" s="17">
        <f t="shared" si="217"/>
        <v>0</v>
      </c>
      <c r="BH110" s="17">
        <f t="shared" si="218"/>
        <v>0</v>
      </c>
      <c r="BI110" s="17">
        <f t="shared" si="219"/>
        <v>0</v>
      </c>
      <c r="BJ110" s="17">
        <f t="shared" si="220"/>
        <v>0</v>
      </c>
      <c r="BK110" s="17">
        <f t="shared" si="221"/>
        <v>0</v>
      </c>
      <c r="BL110" s="17">
        <f t="shared" si="222"/>
        <v>0</v>
      </c>
      <c r="BM110" s="17">
        <f t="shared" si="223"/>
        <v>0</v>
      </c>
      <c r="BN110" s="17">
        <f t="shared" si="224"/>
        <v>0</v>
      </c>
      <c r="BO110" s="17">
        <f t="shared" si="225"/>
        <v>0</v>
      </c>
      <c r="BP110" s="17">
        <f t="shared" si="226"/>
        <v>0</v>
      </c>
      <c r="BQ110" s="21" t="e">
        <f t="shared" si="227"/>
        <v>#DIV/0!</v>
      </c>
    </row>
    <row r="111" spans="1:69" ht="15.75" customHeight="1" x14ac:dyDescent="0.25">
      <c r="A111" s="37"/>
      <c r="B111" s="46" t="s">
        <v>64</v>
      </c>
      <c r="C111" s="47" t="s">
        <v>41</v>
      </c>
      <c r="D111" s="43"/>
      <c r="E111" s="44"/>
      <c r="F111" s="44"/>
      <c r="G111" s="44"/>
      <c r="H111" s="44"/>
      <c r="I111" s="42">
        <f t="shared" si="207"/>
        <v>0</v>
      </c>
      <c r="J111" s="43"/>
      <c r="K111" s="44"/>
      <c r="L111" s="44"/>
      <c r="M111" s="44"/>
      <c r="N111" s="44"/>
      <c r="O111" s="42">
        <f t="shared" si="208"/>
        <v>0</v>
      </c>
      <c r="P111" s="43"/>
      <c r="Q111" s="44"/>
      <c r="R111" s="44"/>
      <c r="S111" s="44"/>
      <c r="T111" s="44"/>
      <c r="U111" s="42">
        <f t="shared" si="209"/>
        <v>0</v>
      </c>
      <c r="V111" s="43"/>
      <c r="W111" s="44"/>
      <c r="X111" s="44"/>
      <c r="Y111" s="44"/>
      <c r="Z111" s="44"/>
      <c r="AA111" s="42">
        <f t="shared" si="210"/>
        <v>0</v>
      </c>
      <c r="AB111" s="43"/>
      <c r="AC111" s="44"/>
      <c r="AD111" s="44"/>
      <c r="AE111" s="44"/>
      <c r="AF111" s="44"/>
      <c r="AG111" s="42">
        <f t="shared" si="211"/>
        <v>0</v>
      </c>
      <c r="AH111" s="43"/>
      <c r="AI111" s="44"/>
      <c r="AJ111" s="44"/>
      <c r="AK111" s="44"/>
      <c r="AL111" s="44"/>
      <c r="AM111" s="42">
        <f t="shared" si="212"/>
        <v>0</v>
      </c>
      <c r="AN111" s="43"/>
      <c r="AO111" s="44"/>
      <c r="AP111" s="44"/>
      <c r="AQ111" s="44"/>
      <c r="AR111" s="44"/>
      <c r="AS111" s="42">
        <f t="shared" si="213"/>
        <v>0</v>
      </c>
      <c r="AT111" s="43"/>
      <c r="AU111" s="44"/>
      <c r="AV111" s="44"/>
      <c r="AW111" s="44"/>
      <c r="AX111" s="44"/>
      <c r="AY111" s="42">
        <f t="shared" si="214"/>
        <v>0</v>
      </c>
      <c r="AZ111" s="43"/>
      <c r="BA111" s="44"/>
      <c r="BB111" s="44"/>
      <c r="BC111" s="44"/>
      <c r="BD111" s="44"/>
      <c r="BE111" s="42">
        <f t="shared" si="215"/>
        <v>0</v>
      </c>
      <c r="BF111" s="45">
        <f t="shared" si="216"/>
        <v>0</v>
      </c>
      <c r="BG111" s="17">
        <f t="shared" si="217"/>
        <v>0</v>
      </c>
      <c r="BH111" s="17">
        <f t="shared" si="218"/>
        <v>0</v>
      </c>
      <c r="BI111" s="17">
        <f t="shared" si="219"/>
        <v>0</v>
      </c>
      <c r="BJ111" s="17">
        <f t="shared" si="220"/>
        <v>0</v>
      </c>
      <c r="BK111" s="17">
        <f t="shared" si="221"/>
        <v>0</v>
      </c>
      <c r="BL111" s="17">
        <f t="shared" si="222"/>
        <v>0</v>
      </c>
      <c r="BM111" s="17">
        <f t="shared" si="223"/>
        <v>0</v>
      </c>
      <c r="BN111" s="17">
        <f t="shared" si="224"/>
        <v>0</v>
      </c>
      <c r="BO111" s="17">
        <f t="shared" si="225"/>
        <v>0</v>
      </c>
      <c r="BP111" s="17">
        <f t="shared" si="226"/>
        <v>0</v>
      </c>
      <c r="BQ111" s="21" t="e">
        <f t="shared" si="227"/>
        <v>#DIV/0!</v>
      </c>
    </row>
    <row r="112" spans="1:69" ht="15.75" customHeight="1" x14ac:dyDescent="0.25">
      <c r="A112" s="37"/>
      <c r="B112" s="155" t="s">
        <v>59</v>
      </c>
      <c r="C112" s="157" t="s">
        <v>60</v>
      </c>
      <c r="D112" s="43"/>
      <c r="E112" s="44"/>
      <c r="F112" s="44"/>
      <c r="G112" s="44"/>
      <c r="H112" s="44"/>
      <c r="I112" s="42">
        <f t="shared" si="207"/>
        <v>0</v>
      </c>
      <c r="J112" s="43"/>
      <c r="K112" s="44"/>
      <c r="L112" s="44"/>
      <c r="M112" s="44"/>
      <c r="N112" s="44"/>
      <c r="O112" s="42">
        <f t="shared" si="208"/>
        <v>0</v>
      </c>
      <c r="P112" s="43"/>
      <c r="Q112" s="44"/>
      <c r="R112" s="44"/>
      <c r="S112" s="44"/>
      <c r="T112" s="44"/>
      <c r="U112" s="42">
        <f t="shared" si="209"/>
        <v>0</v>
      </c>
      <c r="V112" s="43"/>
      <c r="W112" s="44"/>
      <c r="X112" s="44"/>
      <c r="Y112" s="44"/>
      <c r="Z112" s="44"/>
      <c r="AA112" s="42">
        <f t="shared" si="210"/>
        <v>0</v>
      </c>
      <c r="AB112" s="43"/>
      <c r="AC112" s="44"/>
      <c r="AD112" s="44"/>
      <c r="AE112" s="44"/>
      <c r="AF112" s="44"/>
      <c r="AG112" s="42">
        <f t="shared" si="211"/>
        <v>0</v>
      </c>
      <c r="AH112" s="43"/>
      <c r="AI112" s="44"/>
      <c r="AJ112" s="44"/>
      <c r="AK112" s="44"/>
      <c r="AL112" s="44"/>
      <c r="AM112" s="42">
        <f t="shared" si="212"/>
        <v>0</v>
      </c>
      <c r="AN112" s="43"/>
      <c r="AO112" s="44"/>
      <c r="AP112" s="44"/>
      <c r="AQ112" s="44"/>
      <c r="AR112" s="44"/>
      <c r="AS112" s="42">
        <f t="shared" si="213"/>
        <v>0</v>
      </c>
      <c r="AT112" s="43"/>
      <c r="AU112" s="44"/>
      <c r="AV112" s="44"/>
      <c r="AW112" s="44"/>
      <c r="AX112" s="44"/>
      <c r="AY112" s="42">
        <f t="shared" si="214"/>
        <v>0</v>
      </c>
      <c r="AZ112" s="43"/>
      <c r="BA112" s="44"/>
      <c r="BB112" s="44"/>
      <c r="BC112" s="44"/>
      <c r="BD112" s="44"/>
      <c r="BE112" s="42">
        <f t="shared" si="215"/>
        <v>0</v>
      </c>
      <c r="BF112" s="45">
        <f t="shared" si="216"/>
        <v>0</v>
      </c>
      <c r="BG112" s="17">
        <f t="shared" si="217"/>
        <v>0</v>
      </c>
      <c r="BH112" s="17">
        <f t="shared" si="218"/>
        <v>0</v>
      </c>
      <c r="BI112" s="17">
        <f t="shared" si="219"/>
        <v>0</v>
      </c>
      <c r="BJ112" s="17">
        <f t="shared" si="220"/>
        <v>0</v>
      </c>
      <c r="BK112" s="17">
        <f t="shared" si="221"/>
        <v>0</v>
      </c>
      <c r="BL112" s="17">
        <f t="shared" si="222"/>
        <v>0</v>
      </c>
      <c r="BM112" s="17">
        <f t="shared" si="223"/>
        <v>0</v>
      </c>
      <c r="BN112" s="17">
        <f t="shared" si="224"/>
        <v>0</v>
      </c>
      <c r="BO112" s="17">
        <f t="shared" si="225"/>
        <v>0</v>
      </c>
      <c r="BP112" s="17">
        <f t="shared" si="226"/>
        <v>0</v>
      </c>
      <c r="BQ112" s="21" t="e">
        <f t="shared" si="227"/>
        <v>#DIV/0!</v>
      </c>
    </row>
    <row r="113" spans="1:69" ht="15.75" customHeight="1" x14ac:dyDescent="0.25">
      <c r="A113" s="37"/>
      <c r="B113" s="46" t="s">
        <v>105</v>
      </c>
      <c r="C113" s="47" t="s">
        <v>80</v>
      </c>
      <c r="D113" s="43">
        <v>53</v>
      </c>
      <c r="E113" s="44">
        <v>190</v>
      </c>
      <c r="F113" s="44">
        <v>130</v>
      </c>
      <c r="G113" s="44">
        <v>138</v>
      </c>
      <c r="H113" s="44">
        <v>122</v>
      </c>
      <c r="I113" s="42">
        <f t="shared" si="207"/>
        <v>580</v>
      </c>
      <c r="J113" s="43"/>
      <c r="K113" s="44"/>
      <c r="L113" s="44"/>
      <c r="M113" s="44"/>
      <c r="N113" s="44"/>
      <c r="O113" s="42">
        <f t="shared" si="208"/>
        <v>0</v>
      </c>
      <c r="P113" s="43"/>
      <c r="Q113" s="44"/>
      <c r="R113" s="44"/>
      <c r="S113" s="44"/>
      <c r="T113" s="44"/>
      <c r="U113" s="42">
        <f t="shared" si="209"/>
        <v>0</v>
      </c>
      <c r="V113" s="43"/>
      <c r="W113" s="44"/>
      <c r="X113" s="44"/>
      <c r="Y113" s="44"/>
      <c r="Z113" s="44"/>
      <c r="AA113" s="42">
        <f t="shared" si="210"/>
        <v>0</v>
      </c>
      <c r="AB113" s="43"/>
      <c r="AC113" s="44"/>
      <c r="AD113" s="44"/>
      <c r="AE113" s="44"/>
      <c r="AF113" s="44"/>
      <c r="AG113" s="42">
        <f t="shared" si="211"/>
        <v>0</v>
      </c>
      <c r="AH113" s="43"/>
      <c r="AI113" s="44"/>
      <c r="AJ113" s="44"/>
      <c r="AK113" s="44"/>
      <c r="AL113" s="44"/>
      <c r="AM113" s="42">
        <f t="shared" si="212"/>
        <v>0</v>
      </c>
      <c r="AN113" s="43"/>
      <c r="AO113" s="44"/>
      <c r="AP113" s="44"/>
      <c r="AQ113" s="44"/>
      <c r="AR113" s="44"/>
      <c r="AS113" s="42">
        <f t="shared" si="213"/>
        <v>0</v>
      </c>
      <c r="AT113" s="43"/>
      <c r="AU113" s="44"/>
      <c r="AV113" s="44"/>
      <c r="AW113" s="44"/>
      <c r="AX113" s="44"/>
      <c r="AY113" s="42">
        <f t="shared" si="214"/>
        <v>0</v>
      </c>
      <c r="AZ113" s="43"/>
      <c r="BA113" s="44"/>
      <c r="BB113" s="44"/>
      <c r="BC113" s="44"/>
      <c r="BD113" s="44"/>
      <c r="BE113" s="42">
        <f t="shared" si="215"/>
        <v>0</v>
      </c>
      <c r="BF113" s="45">
        <f t="shared" si="216"/>
        <v>4</v>
      </c>
      <c r="BG113" s="17">
        <f t="shared" si="217"/>
        <v>0</v>
      </c>
      <c r="BH113" s="17">
        <f t="shared" si="218"/>
        <v>0</v>
      </c>
      <c r="BI113" s="17">
        <f t="shared" si="219"/>
        <v>0</v>
      </c>
      <c r="BJ113" s="17">
        <f t="shared" si="220"/>
        <v>0</v>
      </c>
      <c r="BK113" s="17">
        <f t="shared" si="221"/>
        <v>0</v>
      </c>
      <c r="BL113" s="17">
        <f t="shared" si="222"/>
        <v>0</v>
      </c>
      <c r="BM113" s="17">
        <f t="shared" si="223"/>
        <v>0</v>
      </c>
      <c r="BN113" s="17">
        <f t="shared" si="224"/>
        <v>0</v>
      </c>
      <c r="BO113" s="17">
        <f t="shared" si="225"/>
        <v>4</v>
      </c>
      <c r="BP113" s="17">
        <f t="shared" si="226"/>
        <v>580</v>
      </c>
      <c r="BQ113" s="21">
        <f t="shared" si="227"/>
        <v>145</v>
      </c>
    </row>
    <row r="114" spans="1:69" ht="15.75" customHeight="1" x14ac:dyDescent="0.25">
      <c r="A114" s="37"/>
      <c r="B114" s="46" t="s">
        <v>106</v>
      </c>
      <c r="C114" s="47" t="s">
        <v>55</v>
      </c>
      <c r="D114" s="43"/>
      <c r="E114" s="44"/>
      <c r="F114" s="44"/>
      <c r="G114" s="44"/>
      <c r="H114" s="44"/>
      <c r="I114" s="42">
        <f t="shared" si="207"/>
        <v>0</v>
      </c>
      <c r="J114" s="43"/>
      <c r="K114" s="44"/>
      <c r="L114" s="44"/>
      <c r="M114" s="44"/>
      <c r="N114" s="44"/>
      <c r="O114" s="42">
        <f t="shared" si="208"/>
        <v>0</v>
      </c>
      <c r="P114" s="43"/>
      <c r="Q114" s="44"/>
      <c r="R114" s="44"/>
      <c r="S114" s="44"/>
      <c r="T114" s="44"/>
      <c r="U114" s="42">
        <f t="shared" si="209"/>
        <v>0</v>
      </c>
      <c r="V114" s="43"/>
      <c r="W114" s="44"/>
      <c r="X114" s="44"/>
      <c r="Y114" s="44"/>
      <c r="Z114" s="44"/>
      <c r="AA114" s="42">
        <f t="shared" si="210"/>
        <v>0</v>
      </c>
      <c r="AB114" s="43"/>
      <c r="AC114" s="44"/>
      <c r="AD114" s="44"/>
      <c r="AE114" s="44"/>
      <c r="AF114" s="44"/>
      <c r="AG114" s="42">
        <f t="shared" si="211"/>
        <v>0</v>
      </c>
      <c r="AH114" s="43"/>
      <c r="AI114" s="44"/>
      <c r="AJ114" s="44"/>
      <c r="AK114" s="44"/>
      <c r="AL114" s="44"/>
      <c r="AM114" s="42">
        <f t="shared" si="212"/>
        <v>0</v>
      </c>
      <c r="AN114" s="43">
        <v>53</v>
      </c>
      <c r="AO114" s="44">
        <v>178</v>
      </c>
      <c r="AP114" s="44">
        <v>153</v>
      </c>
      <c r="AQ114" s="44">
        <v>136</v>
      </c>
      <c r="AR114" s="44">
        <v>187</v>
      </c>
      <c r="AS114" s="42">
        <f t="shared" si="213"/>
        <v>654</v>
      </c>
      <c r="AT114" s="43"/>
      <c r="AU114" s="44"/>
      <c r="AV114" s="44"/>
      <c r="AW114" s="44"/>
      <c r="AX114" s="44"/>
      <c r="AY114" s="42">
        <f t="shared" si="214"/>
        <v>0</v>
      </c>
      <c r="AZ114" s="43"/>
      <c r="BA114" s="44"/>
      <c r="BB114" s="44"/>
      <c r="BC114" s="44"/>
      <c r="BD114" s="44"/>
      <c r="BE114" s="42">
        <f t="shared" si="215"/>
        <v>0</v>
      </c>
      <c r="BF114" s="45">
        <f t="shared" si="216"/>
        <v>0</v>
      </c>
      <c r="BG114" s="17">
        <f t="shared" si="217"/>
        <v>0</v>
      </c>
      <c r="BH114" s="17">
        <f t="shared" si="218"/>
        <v>0</v>
      </c>
      <c r="BI114" s="17">
        <f t="shared" si="219"/>
        <v>0</v>
      </c>
      <c r="BJ114" s="17">
        <f t="shared" si="220"/>
        <v>0</v>
      </c>
      <c r="BK114" s="17">
        <f t="shared" si="221"/>
        <v>0</v>
      </c>
      <c r="BL114" s="17">
        <f t="shared" si="222"/>
        <v>4</v>
      </c>
      <c r="BM114" s="17">
        <f t="shared" si="223"/>
        <v>0</v>
      </c>
      <c r="BN114" s="17">
        <f t="shared" si="224"/>
        <v>0</v>
      </c>
      <c r="BO114" s="17">
        <f t="shared" si="225"/>
        <v>4</v>
      </c>
      <c r="BP114" s="17">
        <f>I114+O115+U114+AA114+AG114+AM114+AS114+AY114+BE114</f>
        <v>654</v>
      </c>
      <c r="BQ114" s="21">
        <f t="shared" si="227"/>
        <v>163.5</v>
      </c>
    </row>
    <row r="115" spans="1:69" ht="15.75" customHeight="1" x14ac:dyDescent="0.25">
      <c r="A115" s="37"/>
      <c r="B115" s="46">
        <v>8</v>
      </c>
      <c r="C115" s="47"/>
      <c r="D115" s="43"/>
      <c r="E115" s="44"/>
      <c r="F115" s="44"/>
      <c r="G115" s="44"/>
      <c r="H115" s="44"/>
      <c r="I115" s="42">
        <f t="shared" si="207"/>
        <v>0</v>
      </c>
      <c r="J115" s="43"/>
      <c r="K115" s="44"/>
      <c r="L115" s="44"/>
      <c r="M115" s="44"/>
      <c r="N115" s="44"/>
      <c r="O115" s="42">
        <f t="shared" si="208"/>
        <v>0</v>
      </c>
      <c r="P115" s="43"/>
      <c r="Q115" s="44"/>
      <c r="R115" s="44"/>
      <c r="S115" s="44"/>
      <c r="T115" s="44"/>
      <c r="U115" s="42">
        <f t="shared" si="209"/>
        <v>0</v>
      </c>
      <c r="V115" s="43"/>
      <c r="W115" s="44"/>
      <c r="X115" s="44"/>
      <c r="Y115" s="44"/>
      <c r="Z115" s="44"/>
      <c r="AA115" s="42">
        <f t="shared" si="210"/>
        <v>0</v>
      </c>
      <c r="AB115" s="43"/>
      <c r="AC115" s="44"/>
      <c r="AD115" s="44"/>
      <c r="AE115" s="44"/>
      <c r="AF115" s="44"/>
      <c r="AG115" s="42">
        <f t="shared" si="211"/>
        <v>0</v>
      </c>
      <c r="AH115" s="43"/>
      <c r="AI115" s="44"/>
      <c r="AJ115" s="44"/>
      <c r="AK115" s="44"/>
      <c r="AL115" s="44"/>
      <c r="AM115" s="42">
        <f t="shared" si="212"/>
        <v>0</v>
      </c>
      <c r="AN115" s="43"/>
      <c r="AO115" s="44"/>
      <c r="AP115" s="44"/>
      <c r="AQ115" s="44"/>
      <c r="AR115" s="44"/>
      <c r="AS115" s="42">
        <f t="shared" si="213"/>
        <v>0</v>
      </c>
      <c r="AT115" s="43"/>
      <c r="AU115" s="44"/>
      <c r="AV115" s="44"/>
      <c r="AW115" s="44"/>
      <c r="AX115" s="44"/>
      <c r="AY115" s="42">
        <f t="shared" si="214"/>
        <v>0</v>
      </c>
      <c r="AZ115" s="43"/>
      <c r="BA115" s="44"/>
      <c r="BB115" s="44"/>
      <c r="BC115" s="44"/>
      <c r="BD115" s="44"/>
      <c r="BE115" s="42">
        <f t="shared" si="215"/>
        <v>0</v>
      </c>
      <c r="BF115" s="45">
        <f t="shared" si="216"/>
        <v>0</v>
      </c>
      <c r="BG115" s="17">
        <f t="shared" si="217"/>
        <v>0</v>
      </c>
      <c r="BH115" s="17">
        <f t="shared" si="218"/>
        <v>0</v>
      </c>
      <c r="BI115" s="17">
        <f t="shared" si="219"/>
        <v>0</v>
      </c>
      <c r="BJ115" s="17">
        <f t="shared" si="220"/>
        <v>0</v>
      </c>
      <c r="BK115" s="17">
        <f t="shared" si="221"/>
        <v>0</v>
      </c>
      <c r="BL115" s="17">
        <f t="shared" si="222"/>
        <v>0</v>
      </c>
      <c r="BM115" s="17">
        <f t="shared" si="223"/>
        <v>0</v>
      </c>
      <c r="BN115" s="17">
        <f t="shared" si="224"/>
        <v>0</v>
      </c>
      <c r="BO115" s="17">
        <f t="shared" si="225"/>
        <v>0</v>
      </c>
      <c r="BP115" s="17">
        <f t="shared" ref="BP115:BP122" si="228">I115+O115+U115+AA115+AG115+AM115+AS115+AY115+BE115</f>
        <v>0</v>
      </c>
      <c r="BQ115" s="21" t="e">
        <f t="shared" si="227"/>
        <v>#DIV/0!</v>
      </c>
    </row>
    <row r="116" spans="1:69" ht="15.75" customHeight="1" x14ac:dyDescent="0.25">
      <c r="A116" s="37"/>
      <c r="B116" s="46">
        <v>9</v>
      </c>
      <c r="C116" s="47"/>
      <c r="D116" s="43"/>
      <c r="E116" s="44"/>
      <c r="F116" s="44"/>
      <c r="G116" s="44"/>
      <c r="H116" s="44"/>
      <c r="I116" s="42">
        <f t="shared" si="207"/>
        <v>0</v>
      </c>
      <c r="J116" s="43"/>
      <c r="K116" s="44"/>
      <c r="L116" s="44"/>
      <c r="M116" s="44"/>
      <c r="N116" s="44"/>
      <c r="O116" s="42">
        <f t="shared" si="208"/>
        <v>0</v>
      </c>
      <c r="P116" s="43"/>
      <c r="Q116" s="44"/>
      <c r="R116" s="44"/>
      <c r="S116" s="44"/>
      <c r="T116" s="44"/>
      <c r="U116" s="42">
        <f t="shared" si="209"/>
        <v>0</v>
      </c>
      <c r="V116" s="43"/>
      <c r="W116" s="44"/>
      <c r="X116" s="44"/>
      <c r="Y116" s="44"/>
      <c r="Z116" s="44"/>
      <c r="AA116" s="42">
        <f t="shared" si="210"/>
        <v>0</v>
      </c>
      <c r="AB116" s="43"/>
      <c r="AC116" s="44"/>
      <c r="AD116" s="44"/>
      <c r="AE116" s="44"/>
      <c r="AF116" s="44"/>
      <c r="AG116" s="42">
        <f t="shared" si="211"/>
        <v>0</v>
      </c>
      <c r="AH116" s="43"/>
      <c r="AI116" s="44"/>
      <c r="AJ116" s="44"/>
      <c r="AK116" s="44"/>
      <c r="AL116" s="44"/>
      <c r="AM116" s="42">
        <f t="shared" si="212"/>
        <v>0</v>
      </c>
      <c r="AN116" s="43"/>
      <c r="AO116" s="44"/>
      <c r="AP116" s="44"/>
      <c r="AQ116" s="44"/>
      <c r="AR116" s="44"/>
      <c r="AS116" s="42">
        <f t="shared" si="213"/>
        <v>0</v>
      </c>
      <c r="AT116" s="43"/>
      <c r="AU116" s="44"/>
      <c r="AV116" s="44"/>
      <c r="AW116" s="44"/>
      <c r="AX116" s="44"/>
      <c r="AY116" s="42">
        <f t="shared" si="214"/>
        <v>0</v>
      </c>
      <c r="AZ116" s="43"/>
      <c r="BA116" s="44"/>
      <c r="BB116" s="44"/>
      <c r="BC116" s="44"/>
      <c r="BD116" s="44"/>
      <c r="BE116" s="42">
        <f t="shared" si="215"/>
        <v>0</v>
      </c>
      <c r="BF116" s="45">
        <f t="shared" si="216"/>
        <v>0</v>
      </c>
      <c r="BG116" s="17">
        <f t="shared" si="217"/>
        <v>0</v>
      </c>
      <c r="BH116" s="17">
        <f t="shared" si="218"/>
        <v>0</v>
      </c>
      <c r="BI116" s="17">
        <f t="shared" si="219"/>
        <v>0</v>
      </c>
      <c r="BJ116" s="17">
        <f t="shared" si="220"/>
        <v>0</v>
      </c>
      <c r="BK116" s="17">
        <f t="shared" si="221"/>
        <v>0</v>
      </c>
      <c r="BL116" s="17">
        <f t="shared" si="222"/>
        <v>0</v>
      </c>
      <c r="BM116" s="17">
        <f t="shared" si="223"/>
        <v>0</v>
      </c>
      <c r="BN116" s="17">
        <f t="shared" si="224"/>
        <v>0</v>
      </c>
      <c r="BO116" s="17">
        <f t="shared" si="225"/>
        <v>0</v>
      </c>
      <c r="BP116" s="17">
        <f t="shared" si="228"/>
        <v>0</v>
      </c>
      <c r="BQ116" s="21" t="e">
        <f t="shared" si="227"/>
        <v>#DIV/0!</v>
      </c>
    </row>
    <row r="117" spans="1:69" ht="15.75" customHeight="1" x14ac:dyDescent="0.25">
      <c r="A117" s="37"/>
      <c r="B117" s="46">
        <v>10</v>
      </c>
      <c r="C117" s="47"/>
      <c r="D117" s="43"/>
      <c r="E117" s="44"/>
      <c r="F117" s="44"/>
      <c r="G117" s="44"/>
      <c r="H117" s="44"/>
      <c r="I117" s="42">
        <f t="shared" si="207"/>
        <v>0</v>
      </c>
      <c r="J117" s="43"/>
      <c r="K117" s="44"/>
      <c r="L117" s="44"/>
      <c r="M117" s="44"/>
      <c r="N117" s="44"/>
      <c r="O117" s="42">
        <f t="shared" si="208"/>
        <v>0</v>
      </c>
      <c r="P117" s="43"/>
      <c r="Q117" s="44"/>
      <c r="R117" s="44"/>
      <c r="S117" s="44"/>
      <c r="T117" s="44"/>
      <c r="U117" s="42">
        <f t="shared" si="209"/>
        <v>0</v>
      </c>
      <c r="V117" s="43"/>
      <c r="W117" s="44"/>
      <c r="X117" s="44"/>
      <c r="Y117" s="44"/>
      <c r="Z117" s="44"/>
      <c r="AA117" s="42">
        <f t="shared" si="210"/>
        <v>0</v>
      </c>
      <c r="AB117" s="43"/>
      <c r="AC117" s="44"/>
      <c r="AD117" s="44"/>
      <c r="AE117" s="44"/>
      <c r="AF117" s="44"/>
      <c r="AG117" s="42">
        <f t="shared" si="211"/>
        <v>0</v>
      </c>
      <c r="AH117" s="43"/>
      <c r="AI117" s="44"/>
      <c r="AJ117" s="44"/>
      <c r="AK117" s="44"/>
      <c r="AL117" s="44"/>
      <c r="AM117" s="42">
        <f t="shared" si="212"/>
        <v>0</v>
      </c>
      <c r="AN117" s="43"/>
      <c r="AO117" s="44"/>
      <c r="AP117" s="44"/>
      <c r="AQ117" s="44"/>
      <c r="AR117" s="44"/>
      <c r="AS117" s="42">
        <f t="shared" si="213"/>
        <v>0</v>
      </c>
      <c r="AT117" s="43"/>
      <c r="AU117" s="44"/>
      <c r="AV117" s="44"/>
      <c r="AW117" s="44"/>
      <c r="AX117" s="44"/>
      <c r="AY117" s="42">
        <f t="shared" si="214"/>
        <v>0</v>
      </c>
      <c r="AZ117" s="43"/>
      <c r="BA117" s="44"/>
      <c r="BB117" s="44"/>
      <c r="BC117" s="44"/>
      <c r="BD117" s="44"/>
      <c r="BE117" s="42">
        <f t="shared" si="215"/>
        <v>0</v>
      </c>
      <c r="BF117" s="45">
        <f t="shared" si="216"/>
        <v>0</v>
      </c>
      <c r="BG117" s="17">
        <f t="shared" si="217"/>
        <v>0</v>
      </c>
      <c r="BH117" s="17">
        <f t="shared" si="218"/>
        <v>0</v>
      </c>
      <c r="BI117" s="17">
        <f t="shared" si="219"/>
        <v>0</v>
      </c>
      <c r="BJ117" s="17">
        <f t="shared" si="220"/>
        <v>0</v>
      </c>
      <c r="BK117" s="17">
        <f t="shared" si="221"/>
        <v>0</v>
      </c>
      <c r="BL117" s="17">
        <f t="shared" si="222"/>
        <v>0</v>
      </c>
      <c r="BM117" s="17">
        <f t="shared" si="223"/>
        <v>0</v>
      </c>
      <c r="BN117" s="17">
        <f t="shared" si="224"/>
        <v>0</v>
      </c>
      <c r="BO117" s="17">
        <f t="shared" si="225"/>
        <v>0</v>
      </c>
      <c r="BP117" s="17">
        <f t="shared" si="228"/>
        <v>0</v>
      </c>
      <c r="BQ117" s="21" t="e">
        <f t="shared" si="227"/>
        <v>#DIV/0!</v>
      </c>
    </row>
    <row r="118" spans="1:69" ht="15.75" customHeight="1" x14ac:dyDescent="0.25">
      <c r="A118" s="37"/>
      <c r="B118" s="38" t="s">
        <v>35</v>
      </c>
      <c r="C118" s="47"/>
      <c r="D118" s="43"/>
      <c r="E118" s="41">
        <f>SUM(E108:E117)</f>
        <v>327</v>
      </c>
      <c r="F118" s="41">
        <f>SUM(F108:F117)</f>
        <v>259</v>
      </c>
      <c r="G118" s="41">
        <f>SUM(G108:G117)</f>
        <v>262</v>
      </c>
      <c r="H118" s="41">
        <f>SUM(H108:H117)</f>
        <v>253</v>
      </c>
      <c r="I118" s="42">
        <f>SUM(I108:I117)</f>
        <v>1101</v>
      </c>
      <c r="J118" s="43"/>
      <c r="K118" s="41">
        <f>SUM(K108:K117)</f>
        <v>284</v>
      </c>
      <c r="L118" s="41">
        <f>SUM(L108:L117)</f>
        <v>295</v>
      </c>
      <c r="M118" s="41">
        <f>SUM(M108:M117)</f>
        <v>337</v>
      </c>
      <c r="N118" s="41">
        <f>SUM(N108:N117)</f>
        <v>309</v>
      </c>
      <c r="O118" s="42">
        <f>SUM(O108:O117)</f>
        <v>1225</v>
      </c>
      <c r="P118" s="43"/>
      <c r="Q118" s="41">
        <f>SUM(Q108:Q117)</f>
        <v>281</v>
      </c>
      <c r="R118" s="41">
        <f>SUM(R108:R117)</f>
        <v>304</v>
      </c>
      <c r="S118" s="41">
        <f>SUM(S108:S117)</f>
        <v>323</v>
      </c>
      <c r="T118" s="41">
        <f>SUM(T108:T117)</f>
        <v>261</v>
      </c>
      <c r="U118" s="42">
        <f>SUM(U108:U117)</f>
        <v>1169</v>
      </c>
      <c r="V118" s="43"/>
      <c r="W118" s="41">
        <f>SUM(W108:W117)</f>
        <v>293</v>
      </c>
      <c r="X118" s="41">
        <f>SUM(X108:X117)</f>
        <v>283</v>
      </c>
      <c r="Y118" s="41">
        <f>SUM(Y108:Y117)</f>
        <v>297</v>
      </c>
      <c r="Z118" s="41">
        <f>SUM(Z108:Z117)</f>
        <v>260</v>
      </c>
      <c r="AA118" s="42">
        <f>SUM(AA108:AA117)</f>
        <v>1133</v>
      </c>
      <c r="AB118" s="43"/>
      <c r="AC118" s="41">
        <f>SUM(AC108:AC117)</f>
        <v>0</v>
      </c>
      <c r="AD118" s="41">
        <f>SUM(AD108:AD117)</f>
        <v>0</v>
      </c>
      <c r="AE118" s="41">
        <f>SUM(AE108:AE117)</f>
        <v>0</v>
      </c>
      <c r="AF118" s="41">
        <f>SUM(AF108:AF117)</f>
        <v>0</v>
      </c>
      <c r="AG118" s="42">
        <f>SUM(AG108:AG117)</f>
        <v>0</v>
      </c>
      <c r="AH118" s="43"/>
      <c r="AI118" s="41">
        <f>SUM(AI108:AI117)</f>
        <v>0</v>
      </c>
      <c r="AJ118" s="41">
        <f>SUM(AJ108:AJ117)</f>
        <v>0</v>
      </c>
      <c r="AK118" s="41">
        <f>SUM(AK108:AK117)</f>
        <v>0</v>
      </c>
      <c r="AL118" s="41">
        <f>SUM(AL108:AL117)</f>
        <v>0</v>
      </c>
      <c r="AM118" s="42">
        <f>SUM(AM108:AM117)</f>
        <v>0</v>
      </c>
      <c r="AN118" s="43"/>
      <c r="AO118" s="41">
        <f>SUM(AO108:AO117)</f>
        <v>285</v>
      </c>
      <c r="AP118" s="41">
        <f>SUM(AP108:AP117)</f>
        <v>330</v>
      </c>
      <c r="AQ118" s="41">
        <f>SUM(AQ108:AQ117)</f>
        <v>288</v>
      </c>
      <c r="AR118" s="41">
        <f>SUM(AR108:AR117)</f>
        <v>370</v>
      </c>
      <c r="AS118" s="42">
        <f>SUM(AS108:AS117)</f>
        <v>1273</v>
      </c>
      <c r="AT118" s="43"/>
      <c r="AU118" s="41">
        <f>SUM(AU108:AU117)</f>
        <v>289</v>
      </c>
      <c r="AV118" s="41">
        <f>SUM(AV108:AV117)</f>
        <v>284</v>
      </c>
      <c r="AW118" s="41">
        <f>SUM(AW108:AW117)</f>
        <v>265</v>
      </c>
      <c r="AX118" s="41">
        <f>SUM(AX108:AX117)</f>
        <v>291</v>
      </c>
      <c r="AY118" s="42">
        <f>SUM(AY108:AY117)</f>
        <v>1129</v>
      </c>
      <c r="AZ118" s="43"/>
      <c r="BA118" s="41">
        <f>SUM(BA108:BA117)</f>
        <v>0</v>
      </c>
      <c r="BB118" s="41">
        <f>SUM(BB108:BB117)</f>
        <v>0</v>
      </c>
      <c r="BC118" s="41">
        <f>SUM(BC108:BC117)</f>
        <v>0</v>
      </c>
      <c r="BD118" s="41">
        <f>SUM(BD108:BD117)</f>
        <v>0</v>
      </c>
      <c r="BE118" s="42">
        <f>SUM(BE108:BE117)</f>
        <v>0</v>
      </c>
      <c r="BF118" s="45">
        <f t="shared" si="216"/>
        <v>4</v>
      </c>
      <c r="BG118" s="17">
        <f t="shared" si="217"/>
        <v>4</v>
      </c>
      <c r="BH118" s="17">
        <f t="shared" si="218"/>
        <v>4</v>
      </c>
      <c r="BI118" s="17">
        <f t="shared" si="219"/>
        <v>4</v>
      </c>
      <c r="BJ118" s="17">
        <f t="shared" si="220"/>
        <v>0</v>
      </c>
      <c r="BK118" s="17">
        <f t="shared" si="221"/>
        <v>0</v>
      </c>
      <c r="BL118" s="17">
        <f t="shared" si="222"/>
        <v>4</v>
      </c>
      <c r="BM118" s="17">
        <f t="shared" si="223"/>
        <v>4</v>
      </c>
      <c r="BN118" s="17">
        <f t="shared" si="224"/>
        <v>0</v>
      </c>
      <c r="BO118" s="17">
        <f t="shared" si="225"/>
        <v>24</v>
      </c>
      <c r="BP118" s="17">
        <f t="shared" si="228"/>
        <v>7030</v>
      </c>
      <c r="BQ118" s="17">
        <f t="shared" si="227"/>
        <v>292.91666666666669</v>
      </c>
    </row>
    <row r="119" spans="1:69" ht="15.75" customHeight="1" x14ac:dyDescent="0.25">
      <c r="A119" s="37"/>
      <c r="B119" s="38" t="s">
        <v>36</v>
      </c>
      <c r="C119" s="47"/>
      <c r="D119" s="40">
        <f>SUM(D108:D117)</f>
        <v>107</v>
      </c>
      <c r="E119" s="41">
        <f>E118+$D$119</f>
        <v>434</v>
      </c>
      <c r="F119" s="41">
        <f>F118+$D$119</f>
        <v>366</v>
      </c>
      <c r="G119" s="41">
        <f>G118+$D$119</f>
        <v>369</v>
      </c>
      <c r="H119" s="41">
        <f>H118+$D$119</f>
        <v>360</v>
      </c>
      <c r="I119" s="42">
        <f>E119+F119+G119+H119</f>
        <v>1529</v>
      </c>
      <c r="J119" s="40">
        <f>SUM(J108:J117)</f>
        <v>102</v>
      </c>
      <c r="K119" s="41">
        <f>K118+$J$119</f>
        <v>386</v>
      </c>
      <c r="L119" s="41">
        <f>L118+$J$119</f>
        <v>397</v>
      </c>
      <c r="M119" s="41">
        <f>M118+$J$119</f>
        <v>439</v>
      </c>
      <c r="N119" s="41">
        <f>N118+$J$119</f>
        <v>411</v>
      </c>
      <c r="O119" s="42">
        <f>K119+L119+M119+N119</f>
        <v>1633</v>
      </c>
      <c r="P119" s="40">
        <f>SUM(P108:P117)</f>
        <v>101</v>
      </c>
      <c r="Q119" s="41">
        <f>Q118+$P$119</f>
        <v>382</v>
      </c>
      <c r="R119" s="41">
        <f>R118+$P$119</f>
        <v>405</v>
      </c>
      <c r="S119" s="41">
        <f>S118+$P$119</f>
        <v>424</v>
      </c>
      <c r="T119" s="41">
        <f>T118+$P$119</f>
        <v>362</v>
      </c>
      <c r="U119" s="42">
        <f>Q119+R119+S119+T119</f>
        <v>1573</v>
      </c>
      <c r="V119" s="40">
        <f>SUM(V108:V117)</f>
        <v>101</v>
      </c>
      <c r="W119" s="41">
        <f>W118+$V$119</f>
        <v>394</v>
      </c>
      <c r="X119" s="41">
        <f>X118+$V$119</f>
        <v>384</v>
      </c>
      <c r="Y119" s="41">
        <f>Y118+$V$119</f>
        <v>398</v>
      </c>
      <c r="Z119" s="41">
        <f>Z118+$V$119</f>
        <v>361</v>
      </c>
      <c r="AA119" s="42">
        <f>W119+X119+Y119+Z119</f>
        <v>1537</v>
      </c>
      <c r="AB119" s="40">
        <f>SUM(AB108:AB117)</f>
        <v>0</v>
      </c>
      <c r="AC119" s="41">
        <f>AC118+$AB$119</f>
        <v>0</v>
      </c>
      <c r="AD119" s="41">
        <f>AD118+$AB$119</f>
        <v>0</v>
      </c>
      <c r="AE119" s="41">
        <f>AE118+$AB$119</f>
        <v>0</v>
      </c>
      <c r="AF119" s="41">
        <f>AF118+$AB$119</f>
        <v>0</v>
      </c>
      <c r="AG119" s="42">
        <f>AC119+AD119+AE119+AF119</f>
        <v>0</v>
      </c>
      <c r="AH119" s="40">
        <f>SUM(AH108:AH117)</f>
        <v>0</v>
      </c>
      <c r="AI119" s="41">
        <f>AI118+$AH$119</f>
        <v>0</v>
      </c>
      <c r="AJ119" s="41">
        <f>AJ118+$AH$119</f>
        <v>0</v>
      </c>
      <c r="AK119" s="41">
        <f>AK118+$AH$119</f>
        <v>0</v>
      </c>
      <c r="AL119" s="41">
        <f>AL118+$AH$119</f>
        <v>0</v>
      </c>
      <c r="AM119" s="42">
        <f>AI119+AJ119+AK119+AL119</f>
        <v>0</v>
      </c>
      <c r="AN119" s="40">
        <f>SUM(AN108:AN117)</f>
        <v>108</v>
      </c>
      <c r="AO119" s="41">
        <f>AO118+$AN$119</f>
        <v>393</v>
      </c>
      <c r="AP119" s="41">
        <f>AP118+$AN$119</f>
        <v>438</v>
      </c>
      <c r="AQ119" s="41">
        <f>AQ118+$AN$119</f>
        <v>396</v>
      </c>
      <c r="AR119" s="41">
        <f>AR118+$AN$119</f>
        <v>478</v>
      </c>
      <c r="AS119" s="42">
        <f>AO119+AP119+AQ119+AR119</f>
        <v>1705</v>
      </c>
      <c r="AT119" s="40">
        <f>SUM(AT108:AT117)</f>
        <v>102</v>
      </c>
      <c r="AU119" s="41">
        <f>AU118+$AT$119</f>
        <v>391</v>
      </c>
      <c r="AV119" s="41">
        <f>AV118+$AT$119</f>
        <v>386</v>
      </c>
      <c r="AW119" s="41">
        <f>AW118+$AT$119</f>
        <v>367</v>
      </c>
      <c r="AX119" s="41">
        <f>AX118+$AT$119</f>
        <v>393</v>
      </c>
      <c r="AY119" s="42">
        <f>AU119+AV119+AW119+AX119</f>
        <v>1537</v>
      </c>
      <c r="AZ119" s="40">
        <f>SUM(AZ108:AZ117)</f>
        <v>0</v>
      </c>
      <c r="BA119" s="41">
        <f>BA118+$AZ$119</f>
        <v>0</v>
      </c>
      <c r="BB119" s="41">
        <f>BB118+$AZ$119</f>
        <v>0</v>
      </c>
      <c r="BC119" s="41">
        <f>BC118+$AZ$119</f>
        <v>0</v>
      </c>
      <c r="BD119" s="41">
        <f>BD118+$AZ$119</f>
        <v>0</v>
      </c>
      <c r="BE119" s="42">
        <f>BA119+BB119+BC119+BD119</f>
        <v>0</v>
      </c>
      <c r="BF119" s="45">
        <f t="shared" si="216"/>
        <v>4</v>
      </c>
      <c r="BG119" s="17">
        <f t="shared" si="217"/>
        <v>4</v>
      </c>
      <c r="BH119" s="17">
        <f t="shared" si="218"/>
        <v>4</v>
      </c>
      <c r="BI119" s="17">
        <f t="shared" si="219"/>
        <v>4</v>
      </c>
      <c r="BJ119" s="17">
        <f t="shared" si="220"/>
        <v>0</v>
      </c>
      <c r="BK119" s="17">
        <f t="shared" si="221"/>
        <v>0</v>
      </c>
      <c r="BL119" s="17">
        <f t="shared" si="222"/>
        <v>4</v>
      </c>
      <c r="BM119" s="17">
        <f t="shared" si="223"/>
        <v>4</v>
      </c>
      <c r="BN119" s="17">
        <f t="shared" si="224"/>
        <v>0</v>
      </c>
      <c r="BO119" s="17">
        <f t="shared" si="225"/>
        <v>24</v>
      </c>
      <c r="BP119" s="17">
        <f t="shared" si="228"/>
        <v>9514</v>
      </c>
      <c r="BQ119" s="17">
        <f t="shared" si="227"/>
        <v>396.41666666666669</v>
      </c>
    </row>
    <row r="120" spans="1:69" ht="15.75" customHeight="1" x14ac:dyDescent="0.25">
      <c r="A120" s="37"/>
      <c r="B120" s="38" t="s">
        <v>37</v>
      </c>
      <c r="C120" s="47"/>
      <c r="D120" s="43"/>
      <c r="E120" s="41">
        <f t="shared" ref="E120:I121" si="229">IF($D$119&gt;0,IF(E118=E102,0.5,IF(E118&gt;E102,1,0)),0)</f>
        <v>1</v>
      </c>
      <c r="F120" s="41">
        <f t="shared" si="229"/>
        <v>0</v>
      </c>
      <c r="G120" s="41">
        <f t="shared" si="229"/>
        <v>0</v>
      </c>
      <c r="H120" s="41">
        <f t="shared" si="229"/>
        <v>0</v>
      </c>
      <c r="I120" s="42">
        <f t="shared" si="229"/>
        <v>0</v>
      </c>
      <c r="J120" s="43"/>
      <c r="K120" s="41">
        <f t="shared" ref="K120:O121" si="230">IF($J$119&gt;0,IF(K118=K55,0.5,IF(K118&gt;K55,1,0)),0)</f>
        <v>1</v>
      </c>
      <c r="L120" s="41">
        <f t="shared" si="230"/>
        <v>1</v>
      </c>
      <c r="M120" s="41">
        <f t="shared" si="230"/>
        <v>1</v>
      </c>
      <c r="N120" s="41">
        <f t="shared" si="230"/>
        <v>1</v>
      </c>
      <c r="O120" s="42">
        <f t="shared" si="230"/>
        <v>1</v>
      </c>
      <c r="P120" s="43"/>
      <c r="Q120" s="41">
        <f t="shared" ref="Q120:U121" si="231">IF($P$119&gt;0,IF(Q118=Q130,0.5,IF(Q118&gt;Q130,1,0)),0)</f>
        <v>0</v>
      </c>
      <c r="R120" s="41">
        <f t="shared" si="231"/>
        <v>0</v>
      </c>
      <c r="S120" s="41">
        <f t="shared" si="231"/>
        <v>0</v>
      </c>
      <c r="T120" s="41">
        <f t="shared" si="231"/>
        <v>0</v>
      </c>
      <c r="U120" s="42">
        <f t="shared" si="231"/>
        <v>0</v>
      </c>
      <c r="V120" s="43"/>
      <c r="W120" s="41">
        <f t="shared" ref="W120:AA121" si="232">IF($V$119&gt;0,IF(W118=W84,0.5,IF(W118&gt;W84,1,0)),0)</f>
        <v>1</v>
      </c>
      <c r="X120" s="41">
        <f t="shared" si="232"/>
        <v>0</v>
      </c>
      <c r="Y120" s="41">
        <f t="shared" si="232"/>
        <v>0</v>
      </c>
      <c r="Z120" s="41">
        <f t="shared" si="232"/>
        <v>0</v>
      </c>
      <c r="AA120" s="42">
        <f t="shared" si="232"/>
        <v>0</v>
      </c>
      <c r="AB120" s="43"/>
      <c r="AC120" s="41">
        <f t="shared" ref="AC120:AG121" si="233">IF($AB$119&gt;0,IF(AC118=AC41,0.5,IF(AC118&gt;AC41,1,0)),0)</f>
        <v>0</v>
      </c>
      <c r="AD120" s="41">
        <f t="shared" si="233"/>
        <v>0</v>
      </c>
      <c r="AE120" s="41">
        <f t="shared" si="233"/>
        <v>0</v>
      </c>
      <c r="AF120" s="41">
        <f t="shared" si="233"/>
        <v>0</v>
      </c>
      <c r="AG120" s="42">
        <f t="shared" si="233"/>
        <v>0</v>
      </c>
      <c r="AH120" s="43"/>
      <c r="AI120" s="41">
        <f t="shared" ref="AI120:AM121" si="234">IF($AH$119&gt;0,IF(AI118=AI68,0.5,IF(AI118&gt;AI68,1,0)),0)</f>
        <v>0</v>
      </c>
      <c r="AJ120" s="41">
        <f t="shared" si="234"/>
        <v>0</v>
      </c>
      <c r="AK120" s="41">
        <f t="shared" si="234"/>
        <v>0</v>
      </c>
      <c r="AL120" s="41">
        <f t="shared" si="234"/>
        <v>0</v>
      </c>
      <c r="AM120" s="42">
        <f t="shared" si="234"/>
        <v>0</v>
      </c>
      <c r="AN120" s="43"/>
      <c r="AO120" s="41">
        <f t="shared" ref="AO120:AS121" si="235">IF($AN$119&gt;0,IF(AO118=AO28,0.5,IF(AO118&gt;AO28,1,0)),0)</f>
        <v>0</v>
      </c>
      <c r="AP120" s="41">
        <f t="shared" si="235"/>
        <v>1</v>
      </c>
      <c r="AQ120" s="41">
        <f t="shared" si="235"/>
        <v>0</v>
      </c>
      <c r="AR120" s="41">
        <f t="shared" si="235"/>
        <v>1</v>
      </c>
      <c r="AS120" s="42">
        <f t="shared" si="235"/>
        <v>1</v>
      </c>
      <c r="AT120" s="43"/>
      <c r="AU120" s="41">
        <f>IF($AT$119&gt;0,IF(AU118=AU14,0.5,IF(AU118&gt;AU14,1,0)),0)</f>
        <v>1</v>
      </c>
      <c r="AV120" s="41">
        <f>IF($AT$119&gt;0,IF(AV118=AV14,0.5,IF(AV118&gt;AV14,1,0)),0)</f>
        <v>1</v>
      </c>
      <c r="AW120" s="41">
        <f>IF($AT$119&gt;0,IF(AW118=AW14,0.5,IF(AW118&gt;AW14,1,0)),0)</f>
        <v>1</v>
      </c>
      <c r="AX120" s="41">
        <f>IF($AT$119&gt;0,IF(AX118=AX14,0.5,IF(AX118&gt;AX14,1,0)),0)</f>
        <v>1</v>
      </c>
      <c r="AY120" s="42">
        <f>IF($AT$119&gt;0,IF(AY118=AY14,0.5,IF(AY118&gt;AY14,1,0)),0)</f>
        <v>1</v>
      </c>
      <c r="AZ120" s="43"/>
      <c r="BA120" s="41">
        <f t="shared" ref="BA120:BE121" si="236">IF($AZ$119&gt;0,IF(BA118=BA146,0.5,IF(BA118&gt;BA146,1,0)),0)</f>
        <v>0</v>
      </c>
      <c r="BB120" s="41">
        <f t="shared" si="236"/>
        <v>0</v>
      </c>
      <c r="BC120" s="41">
        <f t="shared" si="236"/>
        <v>0</v>
      </c>
      <c r="BD120" s="41">
        <f t="shared" si="236"/>
        <v>0</v>
      </c>
      <c r="BE120" s="42">
        <f t="shared" si="236"/>
        <v>0</v>
      </c>
      <c r="BF120" s="48"/>
      <c r="BG120" s="21"/>
      <c r="BH120" s="21"/>
      <c r="BI120" s="21"/>
      <c r="BJ120" s="21"/>
      <c r="BK120" s="21"/>
      <c r="BL120" s="21"/>
      <c r="BM120" s="21"/>
      <c r="BN120" s="21"/>
      <c r="BO120" s="21"/>
      <c r="BP120" s="17">
        <f t="shared" si="228"/>
        <v>3</v>
      </c>
      <c r="BQ120" s="21"/>
    </row>
    <row r="121" spans="1:69" ht="15.75" customHeight="1" x14ac:dyDescent="0.25">
      <c r="A121" s="37"/>
      <c r="B121" s="38" t="s">
        <v>38</v>
      </c>
      <c r="C121" s="47"/>
      <c r="D121" s="43"/>
      <c r="E121" s="41">
        <f t="shared" si="229"/>
        <v>1</v>
      </c>
      <c r="F121" s="41">
        <f t="shared" si="229"/>
        <v>1</v>
      </c>
      <c r="G121" s="41">
        <f t="shared" si="229"/>
        <v>0</v>
      </c>
      <c r="H121" s="41">
        <f t="shared" si="229"/>
        <v>0</v>
      </c>
      <c r="I121" s="42">
        <f t="shared" si="229"/>
        <v>0</v>
      </c>
      <c r="J121" s="43"/>
      <c r="K121" s="41">
        <f t="shared" si="230"/>
        <v>1</v>
      </c>
      <c r="L121" s="41">
        <f t="shared" si="230"/>
        <v>1</v>
      </c>
      <c r="M121" s="41">
        <f t="shared" si="230"/>
        <v>1</v>
      </c>
      <c r="N121" s="41">
        <f t="shared" si="230"/>
        <v>1</v>
      </c>
      <c r="O121" s="42">
        <f t="shared" si="230"/>
        <v>1</v>
      </c>
      <c r="P121" s="43"/>
      <c r="Q121" s="41">
        <f t="shared" si="231"/>
        <v>0</v>
      </c>
      <c r="R121" s="41">
        <f t="shared" si="231"/>
        <v>0</v>
      </c>
      <c r="S121" s="41">
        <f t="shared" si="231"/>
        <v>0</v>
      </c>
      <c r="T121" s="41">
        <f t="shared" si="231"/>
        <v>0</v>
      </c>
      <c r="U121" s="42">
        <f t="shared" si="231"/>
        <v>0</v>
      </c>
      <c r="V121" s="43"/>
      <c r="W121" s="41">
        <f t="shared" si="232"/>
        <v>1</v>
      </c>
      <c r="X121" s="41">
        <f t="shared" si="232"/>
        <v>0</v>
      </c>
      <c r="Y121" s="41">
        <f t="shared" si="232"/>
        <v>0</v>
      </c>
      <c r="Z121" s="41">
        <f t="shared" si="232"/>
        <v>0</v>
      </c>
      <c r="AA121" s="42">
        <f t="shared" si="232"/>
        <v>0</v>
      </c>
      <c r="AB121" s="43"/>
      <c r="AC121" s="41">
        <f t="shared" si="233"/>
        <v>0</v>
      </c>
      <c r="AD121" s="41">
        <f t="shared" si="233"/>
        <v>0</v>
      </c>
      <c r="AE121" s="41">
        <f t="shared" si="233"/>
        <v>0</v>
      </c>
      <c r="AF121" s="41">
        <f t="shared" si="233"/>
        <v>0</v>
      </c>
      <c r="AG121" s="42">
        <f t="shared" si="233"/>
        <v>0</v>
      </c>
      <c r="AH121" s="43"/>
      <c r="AI121" s="41">
        <f t="shared" si="234"/>
        <v>0</v>
      </c>
      <c r="AJ121" s="41">
        <f t="shared" si="234"/>
        <v>0</v>
      </c>
      <c r="AK121" s="41">
        <f t="shared" si="234"/>
        <v>0</v>
      </c>
      <c r="AL121" s="41">
        <f t="shared" si="234"/>
        <v>0</v>
      </c>
      <c r="AM121" s="42">
        <f t="shared" si="234"/>
        <v>0</v>
      </c>
      <c r="AN121" s="43"/>
      <c r="AO121" s="41">
        <f t="shared" si="235"/>
        <v>0</v>
      </c>
      <c r="AP121" s="41">
        <f t="shared" si="235"/>
        <v>1</v>
      </c>
      <c r="AQ121" s="41">
        <f t="shared" si="235"/>
        <v>0</v>
      </c>
      <c r="AR121" s="41">
        <f t="shared" si="235"/>
        <v>1</v>
      </c>
      <c r="AS121" s="42">
        <f t="shared" si="235"/>
        <v>1</v>
      </c>
      <c r="AT121" s="43"/>
      <c r="AU121" s="41">
        <f>IF($AT$119&gt;0,IF(AU119=AU15,0.5,IF(AU119&gt;AU15,1,0)),0)</f>
        <v>1</v>
      </c>
      <c r="AV121" s="41">
        <f>IF($AT$119&gt;0,IF(AV119=AV15,0.5,IF(AV119&gt;AV15,1,0)),0)</f>
        <v>1</v>
      </c>
      <c r="AW121" s="41">
        <f>IF($AT$119&gt;0,IF(AW119=AW15,0.5,IF(AW119&gt;AW15,1,0)),0)</f>
        <v>1</v>
      </c>
      <c r="AX121" s="41">
        <f>IF($AT$119&gt;0,IF(AX119=AX15,0.5,IF(AX119&gt;AX15,1,0)),0)</f>
        <v>1</v>
      </c>
      <c r="AY121" s="42">
        <f>IF($AT$119&gt;0,IF(AY119=AY15,0.5,IF(AY119&gt;AY15,1,0)),0)</f>
        <v>1</v>
      </c>
      <c r="AZ121" s="43"/>
      <c r="BA121" s="41">
        <f t="shared" si="236"/>
        <v>0</v>
      </c>
      <c r="BB121" s="41">
        <f t="shared" si="236"/>
        <v>0</v>
      </c>
      <c r="BC121" s="41">
        <f t="shared" si="236"/>
        <v>0</v>
      </c>
      <c r="BD121" s="41">
        <f t="shared" si="236"/>
        <v>0</v>
      </c>
      <c r="BE121" s="42">
        <f t="shared" si="236"/>
        <v>0</v>
      </c>
      <c r="BF121" s="48"/>
      <c r="BG121" s="21"/>
      <c r="BH121" s="21"/>
      <c r="BI121" s="21"/>
      <c r="BJ121" s="21"/>
      <c r="BK121" s="21"/>
      <c r="BL121" s="21"/>
      <c r="BM121" s="21"/>
      <c r="BN121" s="21"/>
      <c r="BO121" s="21"/>
      <c r="BP121" s="17">
        <f t="shared" si="228"/>
        <v>3</v>
      </c>
      <c r="BQ121" s="21"/>
    </row>
    <row r="122" spans="1:69" ht="14.25" customHeight="1" x14ac:dyDescent="0.25">
      <c r="A122" s="49"/>
      <c r="B122" s="50" t="s">
        <v>39</v>
      </c>
      <c r="C122" s="51"/>
      <c r="D122" s="52"/>
      <c r="E122" s="53"/>
      <c r="F122" s="53"/>
      <c r="G122" s="53"/>
      <c r="H122" s="53"/>
      <c r="I122" s="54">
        <f>SUM(E120+F120+G120+H120+I120+E121+F121+G121+H121+I121)</f>
        <v>3</v>
      </c>
      <c r="J122" s="52"/>
      <c r="K122" s="53"/>
      <c r="L122" s="53"/>
      <c r="M122" s="53"/>
      <c r="N122" s="53"/>
      <c r="O122" s="54">
        <f>SUM(K120+L120+M120+N120+O120+K121+L121+M121+N121+O121)</f>
        <v>10</v>
      </c>
      <c r="P122" s="52"/>
      <c r="Q122" s="53"/>
      <c r="R122" s="53"/>
      <c r="S122" s="53"/>
      <c r="T122" s="53"/>
      <c r="U122" s="54">
        <f>SUM(Q120+R120+S120+T120+U120+Q121+R121+S121+T121+U121)</f>
        <v>0</v>
      </c>
      <c r="V122" s="52"/>
      <c r="W122" s="53"/>
      <c r="X122" s="53"/>
      <c r="Y122" s="53"/>
      <c r="Z122" s="53"/>
      <c r="AA122" s="54">
        <f>SUM(W120+X120+Y120+Z120+AA120+W121+X121+Y121+Z121+AA121)</f>
        <v>2</v>
      </c>
      <c r="AB122" s="52"/>
      <c r="AC122" s="53"/>
      <c r="AD122" s="53"/>
      <c r="AE122" s="53"/>
      <c r="AF122" s="53"/>
      <c r="AG122" s="54">
        <f>SUM(AC120+AD120+AE120+AF120+AG120+AC121+AD121+AE121+AF121+AG121)</f>
        <v>0</v>
      </c>
      <c r="AH122" s="52"/>
      <c r="AI122" s="53"/>
      <c r="AJ122" s="53"/>
      <c r="AK122" s="53"/>
      <c r="AL122" s="53"/>
      <c r="AM122" s="54">
        <f>SUM(AI120+AJ120+AK120+AL120+AM120+AI121+AJ121+AK121+AL121+AM121)</f>
        <v>0</v>
      </c>
      <c r="AN122" s="52"/>
      <c r="AO122" s="53"/>
      <c r="AP122" s="53"/>
      <c r="AQ122" s="53"/>
      <c r="AR122" s="53"/>
      <c r="AS122" s="54">
        <f>SUM(AO120+AP120+AQ120+AR120+AS120+AO121+AP121+AQ121+AR121+AS121)</f>
        <v>6</v>
      </c>
      <c r="AT122" s="52"/>
      <c r="AU122" s="53"/>
      <c r="AV122" s="53"/>
      <c r="AW122" s="53"/>
      <c r="AX122" s="53"/>
      <c r="AY122" s="54">
        <f>SUM(AU120+AV120+AW120+AX120+AY120+AU121+AV121+AW121+AX121+AY121)</f>
        <v>10</v>
      </c>
      <c r="AZ122" s="52"/>
      <c r="BA122" s="53"/>
      <c r="BB122" s="53"/>
      <c r="BC122" s="53"/>
      <c r="BD122" s="53"/>
      <c r="BE122" s="54">
        <f>SUM(BA120+BB120+BC120+BD120+BE120+BA121+BB121+BC121+BD121+BE121)</f>
        <v>0</v>
      </c>
      <c r="BF122" s="55"/>
      <c r="BG122" s="56"/>
      <c r="BH122" s="56"/>
      <c r="BI122" s="56"/>
      <c r="BJ122" s="56"/>
      <c r="BK122" s="56"/>
      <c r="BL122" s="56"/>
      <c r="BM122" s="56"/>
      <c r="BN122" s="56"/>
      <c r="BO122" s="56"/>
      <c r="BP122" s="57">
        <f t="shared" si="228"/>
        <v>31</v>
      </c>
      <c r="BQ122" s="56"/>
    </row>
    <row r="123" spans="1:69" ht="27" customHeight="1" x14ac:dyDescent="0.25">
      <c r="A123" s="31">
        <v>9</v>
      </c>
      <c r="B123" s="180" t="s">
        <v>70</v>
      </c>
      <c r="C123" s="182"/>
      <c r="D123" s="32" t="s">
        <v>26</v>
      </c>
      <c r="E123" s="33" t="s">
        <v>27</v>
      </c>
      <c r="F123" s="33" t="s">
        <v>28</v>
      </c>
      <c r="G123" s="33" t="s">
        <v>29</v>
      </c>
      <c r="H123" s="33" t="s">
        <v>30</v>
      </c>
      <c r="I123" s="34" t="s">
        <v>23</v>
      </c>
      <c r="J123" s="32" t="s">
        <v>26</v>
      </c>
      <c r="K123" s="33" t="s">
        <v>27</v>
      </c>
      <c r="L123" s="33" t="s">
        <v>28</v>
      </c>
      <c r="M123" s="33" t="s">
        <v>29</v>
      </c>
      <c r="N123" s="33" t="s">
        <v>30</v>
      </c>
      <c r="O123" s="34" t="s">
        <v>23</v>
      </c>
      <c r="P123" s="32" t="s">
        <v>26</v>
      </c>
      <c r="Q123" s="33" t="s">
        <v>27</v>
      </c>
      <c r="R123" s="33" t="s">
        <v>28</v>
      </c>
      <c r="S123" s="33" t="s">
        <v>29</v>
      </c>
      <c r="T123" s="33" t="s">
        <v>30</v>
      </c>
      <c r="U123" s="34" t="s">
        <v>23</v>
      </c>
      <c r="V123" s="32" t="s">
        <v>26</v>
      </c>
      <c r="W123" s="33" t="s">
        <v>27</v>
      </c>
      <c r="X123" s="33" t="s">
        <v>28</v>
      </c>
      <c r="Y123" s="33" t="s">
        <v>29</v>
      </c>
      <c r="Z123" s="33" t="s">
        <v>30</v>
      </c>
      <c r="AA123" s="34" t="s">
        <v>23</v>
      </c>
      <c r="AB123" s="32" t="s">
        <v>26</v>
      </c>
      <c r="AC123" s="33" t="s">
        <v>27</v>
      </c>
      <c r="AD123" s="33" t="s">
        <v>28</v>
      </c>
      <c r="AE123" s="33" t="s">
        <v>29</v>
      </c>
      <c r="AF123" s="33" t="s">
        <v>30</v>
      </c>
      <c r="AG123" s="34" t="s">
        <v>23</v>
      </c>
      <c r="AH123" s="32" t="s">
        <v>26</v>
      </c>
      <c r="AI123" s="33" t="s">
        <v>27</v>
      </c>
      <c r="AJ123" s="33" t="s">
        <v>28</v>
      </c>
      <c r="AK123" s="33" t="s">
        <v>29</v>
      </c>
      <c r="AL123" s="33" t="s">
        <v>30</v>
      </c>
      <c r="AM123" s="34" t="s">
        <v>23</v>
      </c>
      <c r="AN123" s="32" t="s">
        <v>26</v>
      </c>
      <c r="AO123" s="33" t="s">
        <v>27</v>
      </c>
      <c r="AP123" s="33" t="s">
        <v>28</v>
      </c>
      <c r="AQ123" s="33" t="s">
        <v>29</v>
      </c>
      <c r="AR123" s="33" t="s">
        <v>30</v>
      </c>
      <c r="AS123" s="34" t="s">
        <v>23</v>
      </c>
      <c r="AT123" s="32" t="s">
        <v>26</v>
      </c>
      <c r="AU123" s="33" t="s">
        <v>27</v>
      </c>
      <c r="AV123" s="33" t="s">
        <v>28</v>
      </c>
      <c r="AW123" s="33" t="s">
        <v>29</v>
      </c>
      <c r="AX123" s="33" t="s">
        <v>30</v>
      </c>
      <c r="AY123" s="34" t="s">
        <v>23</v>
      </c>
      <c r="AZ123" s="32" t="s">
        <v>26</v>
      </c>
      <c r="BA123" s="33" t="s">
        <v>27</v>
      </c>
      <c r="BB123" s="33" t="s">
        <v>28</v>
      </c>
      <c r="BC123" s="33" t="s">
        <v>29</v>
      </c>
      <c r="BD123" s="33" t="s">
        <v>30</v>
      </c>
      <c r="BE123" s="34" t="s">
        <v>23</v>
      </c>
      <c r="BF123" s="35"/>
      <c r="BG123" s="36"/>
      <c r="BH123" s="36"/>
      <c r="BI123" s="36"/>
      <c r="BJ123" s="36"/>
      <c r="BK123" s="36"/>
      <c r="BL123" s="36"/>
      <c r="BM123" s="36"/>
      <c r="BN123" s="36"/>
      <c r="BO123" s="36"/>
      <c r="BP123" s="58"/>
      <c r="BQ123" s="36"/>
    </row>
    <row r="124" spans="1:69" ht="15.75" customHeight="1" x14ac:dyDescent="0.25">
      <c r="A124" s="37"/>
      <c r="B124" s="38" t="s">
        <v>71</v>
      </c>
      <c r="C124" s="39" t="s">
        <v>72</v>
      </c>
      <c r="D124" s="40">
        <v>34</v>
      </c>
      <c r="E124" s="41">
        <v>141</v>
      </c>
      <c r="F124" s="41">
        <v>203</v>
      </c>
      <c r="G124" s="41">
        <v>137</v>
      </c>
      <c r="H124" s="41">
        <v>157</v>
      </c>
      <c r="I124" s="42">
        <f t="shared" ref="I124:I129" si="237">SUM(E124:H124)</f>
        <v>638</v>
      </c>
      <c r="J124" s="43">
        <v>35</v>
      </c>
      <c r="K124" s="44">
        <v>161</v>
      </c>
      <c r="L124" s="44">
        <v>148</v>
      </c>
      <c r="M124" s="44">
        <v>185</v>
      </c>
      <c r="N124" s="44">
        <v>154</v>
      </c>
      <c r="O124" s="42">
        <f t="shared" ref="O124:O129" si="238">SUM(K124:N124)</f>
        <v>648</v>
      </c>
      <c r="P124" s="43"/>
      <c r="Q124" s="44"/>
      <c r="R124" s="44"/>
      <c r="S124" s="44"/>
      <c r="T124" s="44"/>
      <c r="U124" s="42">
        <f t="shared" ref="U124:U129" si="239">SUM(Q124:T124)</f>
        <v>0</v>
      </c>
      <c r="V124" s="43">
        <v>35</v>
      </c>
      <c r="W124" s="44">
        <v>130</v>
      </c>
      <c r="X124" s="44">
        <v>137</v>
      </c>
      <c r="Y124" s="44">
        <v>142</v>
      </c>
      <c r="Z124" s="44">
        <v>142</v>
      </c>
      <c r="AA124" s="42">
        <f t="shared" ref="AA124:AA129" si="240">SUM(W124:Z124)</f>
        <v>551</v>
      </c>
      <c r="AB124" s="43">
        <v>36</v>
      </c>
      <c r="AC124" s="44">
        <v>154</v>
      </c>
      <c r="AD124" s="44">
        <v>148</v>
      </c>
      <c r="AE124" s="44">
        <v>211</v>
      </c>
      <c r="AF124" s="44">
        <v>160</v>
      </c>
      <c r="AG124" s="42">
        <f t="shared" ref="AG124:AG129" si="241">SUM(AC124:AF124)</f>
        <v>673</v>
      </c>
      <c r="AH124" s="43"/>
      <c r="AI124" s="44"/>
      <c r="AJ124" s="44"/>
      <c r="AK124" s="44"/>
      <c r="AL124" s="44"/>
      <c r="AM124" s="42">
        <f t="shared" ref="AM124:AM129" si="242">SUM(AI124:AL124)</f>
        <v>0</v>
      </c>
      <c r="AN124" s="43"/>
      <c r="AO124" s="44"/>
      <c r="AP124" s="44"/>
      <c r="AQ124" s="44"/>
      <c r="AR124" s="44"/>
      <c r="AS124" s="42">
        <f t="shared" ref="AS124:AS129" si="243">SUM(AO124:AR124)</f>
        <v>0</v>
      </c>
      <c r="AT124" s="43"/>
      <c r="AU124" s="44"/>
      <c r="AV124" s="44"/>
      <c r="AW124" s="44"/>
      <c r="AX124" s="44"/>
      <c r="AY124" s="42">
        <f t="shared" ref="AY124:AY129" si="244">SUM(AU124:AX124)</f>
        <v>0</v>
      </c>
      <c r="AZ124" s="43"/>
      <c r="BA124" s="44"/>
      <c r="BB124" s="44"/>
      <c r="BC124" s="44"/>
      <c r="BD124" s="44"/>
      <c r="BE124" s="42">
        <f t="shared" ref="BE124:BE129" si="245">SUM(BA124:BD124)</f>
        <v>0</v>
      </c>
      <c r="BF124" s="45">
        <f t="shared" ref="BF124:BF131" si="246">SUM((IF(E124&gt;0,1,0)+(IF(F124&gt;0,1,0)+(IF(G124&gt;0,1,0)+(IF(H124&gt;0,1,0))))))</f>
        <v>4</v>
      </c>
      <c r="BG124" s="17">
        <f t="shared" ref="BG124:BG131" si="247">SUM((IF(K124&gt;0,1,0)+(IF(L124&gt;0,1,0)+(IF(M124&gt;0,1,0)+(IF(N124&gt;0,1,0))))))</f>
        <v>4</v>
      </c>
      <c r="BH124" s="17">
        <f t="shared" ref="BH124:BH131" si="248">SUM((IF(Q124&gt;0,1,0)+(IF(R124&gt;0,1,0)+(IF(S124&gt;0,1,0)+(IF(T124&gt;0,1,0))))))</f>
        <v>0</v>
      </c>
      <c r="BI124" s="17">
        <f t="shared" ref="BI124:BI131" si="249">SUM((IF(W124&gt;0,1,0)+(IF(X124&gt;0,1,0)+(IF(Y124&gt;0,1,0)+(IF(Z124&gt;0,1,0))))))</f>
        <v>4</v>
      </c>
      <c r="BJ124" s="17">
        <f t="shared" ref="BJ124:BJ131" si="250">SUM((IF(AC124&gt;0,1,0)+(IF(AD124&gt;0,1,0)+(IF(AE124&gt;0,1,0)+(IF(AF124&gt;0,1,0))))))</f>
        <v>4</v>
      </c>
      <c r="BK124" s="17">
        <f t="shared" ref="BK124:BK131" si="251">SUM((IF(AI124&gt;0,1,0)+(IF(AJ124&gt;0,1,0)+(IF(AK124&gt;0,1,0)+(IF(AL124&gt;0,1,0))))))</f>
        <v>0</v>
      </c>
      <c r="BL124" s="17">
        <f t="shared" ref="BL124:BL131" si="252">SUM((IF(AO124&gt;0,1,0)+(IF(AP124&gt;0,1,0)+(IF(AQ124&gt;0,1,0)+(IF(AR124&gt;0,1,0))))))</f>
        <v>0</v>
      </c>
      <c r="BM124" s="17">
        <f t="shared" ref="BM124:BM131" si="253">SUM((IF(AU124&gt;0,1,0)+(IF(AV124&gt;0,1,0)+(IF(AW124&gt;0,1,0)+(IF(AX124&gt;0,1,0))))))</f>
        <v>0</v>
      </c>
      <c r="BN124" s="17">
        <f t="shared" ref="BN124:BN131" si="254">SUM((IF(BA124&gt;0,1,0)+(IF(BB124&gt;0,1,0)+(IF(BC124&gt;0,1,0)+(IF(BD124&gt;0,1,0))))))</f>
        <v>0</v>
      </c>
      <c r="BO124" s="17">
        <f t="shared" ref="BO124:BO131" si="255">SUM(BF124:BN124)</f>
        <v>16</v>
      </c>
      <c r="BP124" s="17">
        <f>I124+O124+U124+AA124+AG124+AM124+AS124+AY124+BE124</f>
        <v>2510</v>
      </c>
      <c r="BQ124" s="17">
        <f t="shared" ref="BQ124:BQ131" si="256">BP124/BO124</f>
        <v>156.875</v>
      </c>
    </row>
    <row r="125" spans="1:69" ht="15.75" customHeight="1" x14ac:dyDescent="0.25">
      <c r="A125" s="37"/>
      <c r="B125" s="38" t="s">
        <v>73</v>
      </c>
      <c r="C125" s="39" t="s">
        <v>51</v>
      </c>
      <c r="D125" s="40"/>
      <c r="E125" s="41"/>
      <c r="F125" s="41"/>
      <c r="G125" s="41"/>
      <c r="H125" s="41"/>
      <c r="I125" s="42">
        <f t="shared" si="237"/>
        <v>0</v>
      </c>
      <c r="J125" s="43">
        <v>45</v>
      </c>
      <c r="K125" s="44">
        <v>166</v>
      </c>
      <c r="L125" s="44">
        <v>150</v>
      </c>
      <c r="M125" s="44">
        <v>149</v>
      </c>
      <c r="N125" s="44">
        <v>224</v>
      </c>
      <c r="O125" s="42">
        <f t="shared" si="238"/>
        <v>689</v>
      </c>
      <c r="P125" s="43">
        <v>44</v>
      </c>
      <c r="Q125" s="44">
        <v>159</v>
      </c>
      <c r="R125" s="44">
        <v>180</v>
      </c>
      <c r="S125" s="44">
        <v>192</v>
      </c>
      <c r="T125" s="44">
        <v>222</v>
      </c>
      <c r="U125" s="42">
        <f t="shared" si="239"/>
        <v>753</v>
      </c>
      <c r="V125" s="43">
        <v>42</v>
      </c>
      <c r="W125" s="44">
        <v>148</v>
      </c>
      <c r="X125" s="44">
        <v>207</v>
      </c>
      <c r="Y125" s="44">
        <v>197</v>
      </c>
      <c r="Z125" s="44">
        <v>167</v>
      </c>
      <c r="AA125" s="42">
        <f t="shared" si="240"/>
        <v>719</v>
      </c>
      <c r="AB125" s="43">
        <v>40</v>
      </c>
      <c r="AC125" s="44">
        <v>138</v>
      </c>
      <c r="AD125" s="44">
        <v>156</v>
      </c>
      <c r="AE125" s="44">
        <v>169</v>
      </c>
      <c r="AF125" s="44">
        <v>157</v>
      </c>
      <c r="AG125" s="42">
        <f t="shared" si="241"/>
        <v>620</v>
      </c>
      <c r="AH125" s="43"/>
      <c r="AI125" s="44"/>
      <c r="AJ125" s="44"/>
      <c r="AK125" s="44"/>
      <c r="AL125" s="44"/>
      <c r="AM125" s="42">
        <f t="shared" si="242"/>
        <v>0</v>
      </c>
      <c r="AN125" s="43">
        <v>42</v>
      </c>
      <c r="AO125" s="44">
        <v>154</v>
      </c>
      <c r="AP125" s="44">
        <v>139</v>
      </c>
      <c r="AQ125" s="44">
        <v>199</v>
      </c>
      <c r="AR125" s="44">
        <v>138</v>
      </c>
      <c r="AS125" s="42">
        <f t="shared" si="243"/>
        <v>630</v>
      </c>
      <c r="AT125" s="43"/>
      <c r="AU125" s="44"/>
      <c r="AV125" s="44"/>
      <c r="AW125" s="44"/>
      <c r="AX125" s="44"/>
      <c r="AY125" s="42">
        <f t="shared" si="244"/>
        <v>0</v>
      </c>
      <c r="AZ125" s="43"/>
      <c r="BA125" s="44"/>
      <c r="BB125" s="44"/>
      <c r="BC125" s="44"/>
      <c r="BD125" s="44"/>
      <c r="BE125" s="42">
        <f t="shared" si="245"/>
        <v>0</v>
      </c>
      <c r="BF125" s="45">
        <f t="shared" si="246"/>
        <v>0</v>
      </c>
      <c r="BG125" s="17">
        <f t="shared" si="247"/>
        <v>4</v>
      </c>
      <c r="BH125" s="17">
        <f t="shared" si="248"/>
        <v>4</v>
      </c>
      <c r="BI125" s="17">
        <f t="shared" si="249"/>
        <v>4</v>
      </c>
      <c r="BJ125" s="17">
        <f t="shared" si="250"/>
        <v>4</v>
      </c>
      <c r="BK125" s="17">
        <f t="shared" si="251"/>
        <v>0</v>
      </c>
      <c r="BL125" s="17">
        <f t="shared" si="252"/>
        <v>4</v>
      </c>
      <c r="BM125" s="17">
        <f t="shared" si="253"/>
        <v>0</v>
      </c>
      <c r="BN125" s="17">
        <f t="shared" si="254"/>
        <v>0</v>
      </c>
      <c r="BO125" s="17">
        <f t="shared" si="255"/>
        <v>20</v>
      </c>
      <c r="BP125" s="17">
        <f t="shared" ref="BP125:BP134" si="257">I125+O125+U125+AA125+AG125+AM125+AS125+AY125+BE125</f>
        <v>3411</v>
      </c>
      <c r="BQ125" s="17">
        <f t="shared" si="256"/>
        <v>170.55</v>
      </c>
    </row>
    <row r="126" spans="1:69" ht="15.75" customHeight="1" x14ac:dyDescent="0.25">
      <c r="A126" s="37"/>
      <c r="B126" s="46" t="s">
        <v>85</v>
      </c>
      <c r="C126" s="47" t="s">
        <v>86</v>
      </c>
      <c r="D126" s="43"/>
      <c r="E126" s="44"/>
      <c r="F126" s="44"/>
      <c r="G126" s="44"/>
      <c r="H126" s="44"/>
      <c r="I126" s="42">
        <f t="shared" si="237"/>
        <v>0</v>
      </c>
      <c r="J126" s="43"/>
      <c r="K126" s="44"/>
      <c r="L126" s="44"/>
      <c r="M126" s="44"/>
      <c r="N126" s="44"/>
      <c r="O126" s="42">
        <f t="shared" si="238"/>
        <v>0</v>
      </c>
      <c r="P126" s="43"/>
      <c r="Q126" s="44"/>
      <c r="R126" s="44"/>
      <c r="S126" s="44"/>
      <c r="T126" s="44"/>
      <c r="U126" s="42">
        <f t="shared" si="239"/>
        <v>0</v>
      </c>
      <c r="V126" s="43"/>
      <c r="W126" s="44"/>
      <c r="X126" s="44"/>
      <c r="Y126" s="44"/>
      <c r="Z126" s="44"/>
      <c r="AA126" s="42">
        <f t="shared" si="240"/>
        <v>0</v>
      </c>
      <c r="AB126" s="43"/>
      <c r="AC126" s="44"/>
      <c r="AD126" s="44"/>
      <c r="AE126" s="44"/>
      <c r="AF126" s="44"/>
      <c r="AG126" s="42">
        <f t="shared" si="241"/>
        <v>0</v>
      </c>
      <c r="AH126" s="43"/>
      <c r="AI126" s="44"/>
      <c r="AJ126" s="44"/>
      <c r="AK126" s="44"/>
      <c r="AL126" s="44"/>
      <c r="AM126" s="42">
        <f t="shared" si="242"/>
        <v>0</v>
      </c>
      <c r="AN126" s="43">
        <v>25</v>
      </c>
      <c r="AO126" s="44">
        <v>234</v>
      </c>
      <c r="AP126" s="44">
        <v>164</v>
      </c>
      <c r="AQ126" s="44">
        <v>180</v>
      </c>
      <c r="AR126" s="44">
        <v>180</v>
      </c>
      <c r="AS126" s="42">
        <f t="shared" si="243"/>
        <v>758</v>
      </c>
      <c r="AT126" s="43"/>
      <c r="AU126" s="44"/>
      <c r="AV126" s="44"/>
      <c r="AW126" s="44"/>
      <c r="AX126" s="44"/>
      <c r="AY126" s="42">
        <f t="shared" si="244"/>
        <v>0</v>
      </c>
      <c r="AZ126" s="43"/>
      <c r="BA126" s="44"/>
      <c r="BB126" s="44"/>
      <c r="BC126" s="44"/>
      <c r="BD126" s="44"/>
      <c r="BE126" s="42">
        <f t="shared" si="245"/>
        <v>0</v>
      </c>
      <c r="BF126" s="45">
        <f t="shared" si="246"/>
        <v>0</v>
      </c>
      <c r="BG126" s="17">
        <f t="shared" si="247"/>
        <v>0</v>
      </c>
      <c r="BH126" s="17">
        <f t="shared" si="248"/>
        <v>0</v>
      </c>
      <c r="BI126" s="17">
        <f t="shared" si="249"/>
        <v>0</v>
      </c>
      <c r="BJ126" s="17">
        <f t="shared" si="250"/>
        <v>0</v>
      </c>
      <c r="BK126" s="17">
        <f t="shared" si="251"/>
        <v>0</v>
      </c>
      <c r="BL126" s="17">
        <f t="shared" si="252"/>
        <v>4</v>
      </c>
      <c r="BM126" s="17">
        <f t="shared" si="253"/>
        <v>0</v>
      </c>
      <c r="BN126" s="17">
        <f t="shared" si="254"/>
        <v>0</v>
      </c>
      <c r="BO126" s="17">
        <f t="shared" si="255"/>
        <v>4</v>
      </c>
      <c r="BP126" s="17">
        <f t="shared" si="257"/>
        <v>758</v>
      </c>
      <c r="BQ126" s="21">
        <f t="shared" si="256"/>
        <v>189.5</v>
      </c>
    </row>
    <row r="127" spans="1:69" ht="15.75" customHeight="1" x14ac:dyDescent="0.25">
      <c r="A127" s="37"/>
      <c r="B127" s="46" t="s">
        <v>93</v>
      </c>
      <c r="C127" s="47" t="s">
        <v>94</v>
      </c>
      <c r="D127" s="43"/>
      <c r="E127" s="44"/>
      <c r="F127" s="44"/>
      <c r="G127" s="44"/>
      <c r="H127" s="44"/>
      <c r="I127" s="42">
        <f t="shared" si="237"/>
        <v>0</v>
      </c>
      <c r="J127" s="43"/>
      <c r="K127" s="44"/>
      <c r="L127" s="44"/>
      <c r="M127" s="44"/>
      <c r="N127" s="44"/>
      <c r="O127" s="42">
        <f t="shared" si="238"/>
        <v>0</v>
      </c>
      <c r="P127" s="43">
        <v>40</v>
      </c>
      <c r="Q127" s="44">
        <v>183</v>
      </c>
      <c r="R127" s="44">
        <v>188</v>
      </c>
      <c r="S127" s="44">
        <v>197</v>
      </c>
      <c r="T127" s="44">
        <v>204</v>
      </c>
      <c r="U127" s="42">
        <f t="shared" si="239"/>
        <v>772</v>
      </c>
      <c r="V127" s="43"/>
      <c r="W127" s="44"/>
      <c r="X127" s="44"/>
      <c r="Y127" s="44"/>
      <c r="Z127" s="44"/>
      <c r="AA127" s="42">
        <f t="shared" si="240"/>
        <v>0</v>
      </c>
      <c r="AB127" s="43"/>
      <c r="AC127" s="44"/>
      <c r="AD127" s="44"/>
      <c r="AE127" s="44"/>
      <c r="AF127" s="44"/>
      <c r="AG127" s="42">
        <f t="shared" si="241"/>
        <v>0</v>
      </c>
      <c r="AH127" s="43"/>
      <c r="AI127" s="44"/>
      <c r="AJ127" s="44"/>
      <c r="AK127" s="44"/>
      <c r="AL127" s="44"/>
      <c r="AM127" s="42">
        <f t="shared" si="242"/>
        <v>0</v>
      </c>
      <c r="AN127" s="43"/>
      <c r="AO127" s="44"/>
      <c r="AP127" s="44"/>
      <c r="AQ127" s="44"/>
      <c r="AR127" s="44"/>
      <c r="AS127" s="42">
        <f t="shared" si="243"/>
        <v>0</v>
      </c>
      <c r="AT127" s="43"/>
      <c r="AU127" s="44"/>
      <c r="AV127" s="44"/>
      <c r="AW127" s="44"/>
      <c r="AX127" s="44"/>
      <c r="AY127" s="42">
        <f t="shared" si="244"/>
        <v>0</v>
      </c>
      <c r="AZ127" s="43"/>
      <c r="BA127" s="44"/>
      <c r="BB127" s="44"/>
      <c r="BC127" s="44"/>
      <c r="BD127" s="44"/>
      <c r="BE127" s="42">
        <f t="shared" si="245"/>
        <v>0</v>
      </c>
      <c r="BF127" s="45">
        <f t="shared" si="246"/>
        <v>0</v>
      </c>
      <c r="BG127" s="17">
        <f t="shared" si="247"/>
        <v>0</v>
      </c>
      <c r="BH127" s="17">
        <f t="shared" si="248"/>
        <v>4</v>
      </c>
      <c r="BI127" s="17">
        <f t="shared" si="249"/>
        <v>0</v>
      </c>
      <c r="BJ127" s="17">
        <f t="shared" si="250"/>
        <v>0</v>
      </c>
      <c r="BK127" s="17">
        <f t="shared" si="251"/>
        <v>0</v>
      </c>
      <c r="BL127" s="17">
        <f t="shared" si="252"/>
        <v>0</v>
      </c>
      <c r="BM127" s="17">
        <f t="shared" si="253"/>
        <v>0</v>
      </c>
      <c r="BN127" s="17">
        <f t="shared" si="254"/>
        <v>0</v>
      </c>
      <c r="BO127" s="17">
        <f t="shared" si="255"/>
        <v>4</v>
      </c>
      <c r="BP127" s="17">
        <f t="shared" si="257"/>
        <v>772</v>
      </c>
      <c r="BQ127" s="21">
        <f t="shared" si="256"/>
        <v>193</v>
      </c>
    </row>
    <row r="128" spans="1:69" ht="15.75" customHeight="1" x14ac:dyDescent="0.25">
      <c r="A128" s="37"/>
      <c r="B128" s="46" t="s">
        <v>62</v>
      </c>
      <c r="C128" s="47" t="s">
        <v>63</v>
      </c>
      <c r="D128" s="43"/>
      <c r="E128" s="44"/>
      <c r="F128" s="44"/>
      <c r="G128" s="44"/>
      <c r="H128" s="44"/>
      <c r="I128" s="42">
        <f t="shared" si="237"/>
        <v>0</v>
      </c>
      <c r="J128" s="43"/>
      <c r="K128" s="44"/>
      <c r="L128" s="44"/>
      <c r="M128" s="44"/>
      <c r="N128" s="44"/>
      <c r="O128" s="42">
        <f t="shared" si="238"/>
        <v>0</v>
      </c>
      <c r="P128" s="43"/>
      <c r="Q128" s="44"/>
      <c r="R128" s="44"/>
      <c r="S128" s="44"/>
      <c r="T128" s="44"/>
      <c r="U128" s="42">
        <f t="shared" si="239"/>
        <v>0</v>
      </c>
      <c r="V128" s="43"/>
      <c r="W128" s="44"/>
      <c r="X128" s="44"/>
      <c r="Y128" s="44"/>
      <c r="Z128" s="44"/>
      <c r="AA128" s="42">
        <f t="shared" si="240"/>
        <v>0</v>
      </c>
      <c r="AB128" s="43"/>
      <c r="AC128" s="44"/>
      <c r="AD128" s="44"/>
      <c r="AE128" s="44"/>
      <c r="AF128" s="44"/>
      <c r="AG128" s="42">
        <f t="shared" si="241"/>
        <v>0</v>
      </c>
      <c r="AH128" s="43"/>
      <c r="AI128" s="44"/>
      <c r="AJ128" s="44"/>
      <c r="AK128" s="44"/>
      <c r="AL128" s="44"/>
      <c r="AM128" s="42">
        <f t="shared" si="242"/>
        <v>0</v>
      </c>
      <c r="AN128" s="43"/>
      <c r="AO128" s="44"/>
      <c r="AP128" s="44"/>
      <c r="AQ128" s="44"/>
      <c r="AR128" s="44"/>
      <c r="AS128" s="42">
        <f t="shared" si="243"/>
        <v>0</v>
      </c>
      <c r="AT128" s="43"/>
      <c r="AU128" s="44"/>
      <c r="AV128" s="44"/>
      <c r="AW128" s="44"/>
      <c r="AX128" s="44"/>
      <c r="AY128" s="42">
        <f t="shared" si="244"/>
        <v>0</v>
      </c>
      <c r="AZ128" s="43"/>
      <c r="BA128" s="44"/>
      <c r="BB128" s="44"/>
      <c r="BC128" s="44"/>
      <c r="BD128" s="44"/>
      <c r="BE128" s="42">
        <f t="shared" si="245"/>
        <v>0</v>
      </c>
      <c r="BF128" s="45">
        <f t="shared" si="246"/>
        <v>0</v>
      </c>
      <c r="BG128" s="17">
        <f t="shared" si="247"/>
        <v>0</v>
      </c>
      <c r="BH128" s="17">
        <f t="shared" si="248"/>
        <v>0</v>
      </c>
      <c r="BI128" s="17">
        <f t="shared" si="249"/>
        <v>0</v>
      </c>
      <c r="BJ128" s="17">
        <f t="shared" si="250"/>
        <v>0</v>
      </c>
      <c r="BK128" s="17">
        <f t="shared" si="251"/>
        <v>0</v>
      </c>
      <c r="BL128" s="17">
        <f t="shared" si="252"/>
        <v>0</v>
      </c>
      <c r="BM128" s="17">
        <f t="shared" si="253"/>
        <v>0</v>
      </c>
      <c r="BN128" s="17">
        <f t="shared" si="254"/>
        <v>0</v>
      </c>
      <c r="BO128" s="17">
        <f t="shared" si="255"/>
        <v>0</v>
      </c>
      <c r="BP128" s="17">
        <f t="shared" si="257"/>
        <v>0</v>
      </c>
      <c r="BQ128" s="21" t="e">
        <f t="shared" si="256"/>
        <v>#DIV/0!</v>
      </c>
    </row>
    <row r="129" spans="1:69" ht="15.75" customHeight="1" x14ac:dyDescent="0.25">
      <c r="A129" s="37"/>
      <c r="B129" s="46">
        <v>6</v>
      </c>
      <c r="C129" s="47"/>
      <c r="D129" s="43"/>
      <c r="E129" s="44">
        <v>120</v>
      </c>
      <c r="F129" s="44">
        <v>120</v>
      </c>
      <c r="G129" s="44">
        <v>120</v>
      </c>
      <c r="H129" s="44">
        <v>120</v>
      </c>
      <c r="I129" s="42">
        <f t="shared" si="237"/>
        <v>480</v>
      </c>
      <c r="J129" s="43"/>
      <c r="K129" s="44"/>
      <c r="L129" s="44"/>
      <c r="M129" s="44"/>
      <c r="N129" s="44"/>
      <c r="O129" s="42">
        <f t="shared" si="238"/>
        <v>0</v>
      </c>
      <c r="P129" s="43"/>
      <c r="Q129" s="44"/>
      <c r="R129" s="44"/>
      <c r="S129" s="44"/>
      <c r="T129" s="44"/>
      <c r="U129" s="42">
        <f t="shared" si="239"/>
        <v>0</v>
      </c>
      <c r="V129" s="43"/>
      <c r="W129" s="44"/>
      <c r="X129" s="44"/>
      <c r="Y129" s="44"/>
      <c r="Z129" s="44"/>
      <c r="AA129" s="42">
        <f t="shared" si="240"/>
        <v>0</v>
      </c>
      <c r="AB129" s="43"/>
      <c r="AC129" s="44"/>
      <c r="AD129" s="44"/>
      <c r="AE129" s="44"/>
      <c r="AF129" s="44"/>
      <c r="AG129" s="42">
        <f t="shared" si="241"/>
        <v>0</v>
      </c>
      <c r="AH129" s="43"/>
      <c r="AI129" s="44"/>
      <c r="AJ129" s="44"/>
      <c r="AK129" s="44"/>
      <c r="AL129" s="44"/>
      <c r="AM129" s="42">
        <f t="shared" si="242"/>
        <v>0</v>
      </c>
      <c r="AN129" s="43"/>
      <c r="AO129" s="44"/>
      <c r="AP129" s="44"/>
      <c r="AQ129" s="44"/>
      <c r="AR129" s="44"/>
      <c r="AS129" s="42">
        <f t="shared" si="243"/>
        <v>0</v>
      </c>
      <c r="AT129" s="43"/>
      <c r="AU129" s="44"/>
      <c r="AV129" s="44"/>
      <c r="AW129" s="44"/>
      <c r="AX129" s="44"/>
      <c r="AY129" s="42">
        <f t="shared" si="244"/>
        <v>0</v>
      </c>
      <c r="AZ129" s="43"/>
      <c r="BA129" s="44"/>
      <c r="BB129" s="44"/>
      <c r="BC129" s="44"/>
      <c r="BD129" s="44"/>
      <c r="BE129" s="42">
        <f t="shared" si="245"/>
        <v>0</v>
      </c>
      <c r="BF129" s="45">
        <f t="shared" si="246"/>
        <v>4</v>
      </c>
      <c r="BG129" s="17">
        <f t="shared" si="247"/>
        <v>0</v>
      </c>
      <c r="BH129" s="17">
        <f t="shared" si="248"/>
        <v>0</v>
      </c>
      <c r="BI129" s="17">
        <f t="shared" si="249"/>
        <v>0</v>
      </c>
      <c r="BJ129" s="17">
        <f t="shared" si="250"/>
        <v>0</v>
      </c>
      <c r="BK129" s="17">
        <f t="shared" si="251"/>
        <v>0</v>
      </c>
      <c r="BL129" s="17">
        <f t="shared" si="252"/>
        <v>0</v>
      </c>
      <c r="BM129" s="17">
        <f t="shared" si="253"/>
        <v>0</v>
      </c>
      <c r="BN129" s="17">
        <f t="shared" si="254"/>
        <v>0</v>
      </c>
      <c r="BO129" s="17">
        <f t="shared" si="255"/>
        <v>4</v>
      </c>
      <c r="BP129" s="17">
        <f t="shared" si="257"/>
        <v>480</v>
      </c>
      <c r="BQ129" s="21">
        <f t="shared" si="256"/>
        <v>120</v>
      </c>
    </row>
    <row r="130" spans="1:69" ht="15.75" customHeight="1" x14ac:dyDescent="0.25">
      <c r="A130" s="37"/>
      <c r="B130" s="46" t="s">
        <v>35</v>
      </c>
      <c r="C130" s="47"/>
      <c r="D130" s="43"/>
      <c r="E130" s="41">
        <f>SUM(E124:E129)</f>
        <v>261</v>
      </c>
      <c r="F130" s="41">
        <f>SUM(F124:F129)</f>
        <v>323</v>
      </c>
      <c r="G130" s="41">
        <f>SUM(G124:G129)</f>
        <v>257</v>
      </c>
      <c r="H130" s="41">
        <f>SUM(H124:H129)</f>
        <v>277</v>
      </c>
      <c r="I130" s="42">
        <f>SUM(I124:I129)</f>
        <v>1118</v>
      </c>
      <c r="J130" s="43"/>
      <c r="K130" s="41">
        <f>SUM(K124:K129)</f>
        <v>327</v>
      </c>
      <c r="L130" s="41">
        <f>SUM(L124:L129)</f>
        <v>298</v>
      </c>
      <c r="M130" s="41">
        <f>SUM(M124:M129)</f>
        <v>334</v>
      </c>
      <c r="N130" s="41">
        <f>SUM(N124:N129)</f>
        <v>378</v>
      </c>
      <c r="O130" s="42">
        <f>SUM(O124:O129)</f>
        <v>1337</v>
      </c>
      <c r="P130" s="43"/>
      <c r="Q130" s="41">
        <f>SUM(Q124:Q129)</f>
        <v>342</v>
      </c>
      <c r="R130" s="41">
        <f>SUM(R124:R129)</f>
        <v>368</v>
      </c>
      <c r="S130" s="41">
        <f>SUM(S124:S129)</f>
        <v>389</v>
      </c>
      <c r="T130" s="41">
        <f>SUM(T124:T129)</f>
        <v>426</v>
      </c>
      <c r="U130" s="42">
        <f>SUM(U124:U129)</f>
        <v>1525</v>
      </c>
      <c r="V130" s="43"/>
      <c r="W130" s="41">
        <f>SUM(W124:W129)</f>
        <v>278</v>
      </c>
      <c r="X130" s="41">
        <f>SUM(X124:X129)</f>
        <v>344</v>
      </c>
      <c r="Y130" s="41">
        <f>SUM(Y124:Y129)</f>
        <v>339</v>
      </c>
      <c r="Z130" s="41">
        <f>SUM(Z124:Z129)</f>
        <v>309</v>
      </c>
      <c r="AA130" s="42">
        <f>SUM(AA124:AA129)</f>
        <v>1270</v>
      </c>
      <c r="AB130" s="43"/>
      <c r="AC130" s="41">
        <f>SUM(AC124:AC129)</f>
        <v>292</v>
      </c>
      <c r="AD130" s="41">
        <f>SUM(AD124:AD129)</f>
        <v>304</v>
      </c>
      <c r="AE130" s="41">
        <f>SUM(AE124:AE129)</f>
        <v>380</v>
      </c>
      <c r="AF130" s="41">
        <f>SUM(AF124:AF129)</f>
        <v>317</v>
      </c>
      <c r="AG130" s="42">
        <f>SUM(AG124:AG129)</f>
        <v>1293</v>
      </c>
      <c r="AH130" s="43"/>
      <c r="AI130" s="41">
        <f>SUM(AI124:AI129)</f>
        <v>0</v>
      </c>
      <c r="AJ130" s="41">
        <f>SUM(AJ124:AJ129)</f>
        <v>0</v>
      </c>
      <c r="AK130" s="41">
        <f>SUM(AK124:AK129)</f>
        <v>0</v>
      </c>
      <c r="AL130" s="41">
        <f>SUM(AL124:AL129)</f>
        <v>0</v>
      </c>
      <c r="AM130" s="42">
        <f>SUM(AM124:AM129)</f>
        <v>0</v>
      </c>
      <c r="AN130" s="43"/>
      <c r="AO130" s="41">
        <f>SUM(AO124:AO129)</f>
        <v>388</v>
      </c>
      <c r="AP130" s="41">
        <f>SUM(AP124:AP129)</f>
        <v>303</v>
      </c>
      <c r="AQ130" s="41">
        <f>SUM(AQ124:AQ129)</f>
        <v>379</v>
      </c>
      <c r="AR130" s="41">
        <f>SUM(AR124:AR129)</f>
        <v>318</v>
      </c>
      <c r="AS130" s="42">
        <f>SUM(AS124:AS129)</f>
        <v>1388</v>
      </c>
      <c r="AT130" s="43"/>
      <c r="AU130" s="41">
        <f>SUM(AU124:AU129)</f>
        <v>0</v>
      </c>
      <c r="AV130" s="41">
        <f>SUM(AV124:AV129)</f>
        <v>0</v>
      </c>
      <c r="AW130" s="41">
        <f>SUM(AW124:AW129)</f>
        <v>0</v>
      </c>
      <c r="AX130" s="41">
        <f>SUM(AX124:AX129)</f>
        <v>0</v>
      </c>
      <c r="AY130" s="42">
        <f>SUM(AY124:AY129)</f>
        <v>0</v>
      </c>
      <c r="AZ130" s="43"/>
      <c r="BA130" s="41">
        <f>SUM(BA124:BA129)</f>
        <v>0</v>
      </c>
      <c r="BB130" s="41">
        <f>SUM(BB124:BB129)</f>
        <v>0</v>
      </c>
      <c r="BC130" s="41">
        <f>SUM(BC124:BC129)</f>
        <v>0</v>
      </c>
      <c r="BD130" s="41">
        <f>SUM(BD124:BD129)</f>
        <v>0</v>
      </c>
      <c r="BE130" s="42">
        <f>SUM(BE124:BE129)</f>
        <v>0</v>
      </c>
      <c r="BF130" s="45">
        <f t="shared" si="246"/>
        <v>4</v>
      </c>
      <c r="BG130" s="17">
        <f t="shared" si="247"/>
        <v>4</v>
      </c>
      <c r="BH130" s="17">
        <f t="shared" si="248"/>
        <v>4</v>
      </c>
      <c r="BI130" s="17">
        <f t="shared" si="249"/>
        <v>4</v>
      </c>
      <c r="BJ130" s="17">
        <f t="shared" si="250"/>
        <v>4</v>
      </c>
      <c r="BK130" s="17">
        <f t="shared" si="251"/>
        <v>0</v>
      </c>
      <c r="BL130" s="17">
        <f t="shared" si="252"/>
        <v>4</v>
      </c>
      <c r="BM130" s="17">
        <f t="shared" si="253"/>
        <v>0</v>
      </c>
      <c r="BN130" s="17">
        <f t="shared" si="254"/>
        <v>0</v>
      </c>
      <c r="BO130" s="17">
        <f t="shared" si="255"/>
        <v>24</v>
      </c>
      <c r="BP130" s="17">
        <f t="shared" si="257"/>
        <v>7931</v>
      </c>
      <c r="BQ130" s="17">
        <f t="shared" si="256"/>
        <v>330.45833333333331</v>
      </c>
    </row>
    <row r="131" spans="1:69" ht="15.75" customHeight="1" x14ac:dyDescent="0.25">
      <c r="A131" s="37"/>
      <c r="B131" s="46" t="s">
        <v>36</v>
      </c>
      <c r="C131" s="47"/>
      <c r="D131" s="40">
        <f>SUM(D124:D129)</f>
        <v>34</v>
      </c>
      <c r="E131" s="41">
        <f>E130+$D$131</f>
        <v>295</v>
      </c>
      <c r="F131" s="41">
        <f>F130+$D$131</f>
        <v>357</v>
      </c>
      <c r="G131" s="41">
        <f>G130+$D$131</f>
        <v>291</v>
      </c>
      <c r="H131" s="41">
        <f>H130+$D$131</f>
        <v>311</v>
      </c>
      <c r="I131" s="42">
        <f>E131+F131+G131+H131</f>
        <v>1254</v>
      </c>
      <c r="J131" s="40">
        <f>SUM(J124:J129)</f>
        <v>80</v>
      </c>
      <c r="K131" s="41">
        <f>K130+$J$131</f>
        <v>407</v>
      </c>
      <c r="L131" s="41">
        <f>L130+$J$131</f>
        <v>378</v>
      </c>
      <c r="M131" s="41">
        <f>M130+$J$131</f>
        <v>414</v>
      </c>
      <c r="N131" s="41">
        <f>N130+$J$131</f>
        <v>458</v>
      </c>
      <c r="O131" s="42">
        <f>K131+L131+M131+N131</f>
        <v>1657</v>
      </c>
      <c r="P131" s="40">
        <f>SUM(P124:P129)</f>
        <v>84</v>
      </c>
      <c r="Q131" s="41">
        <f>Q130+$P$131</f>
        <v>426</v>
      </c>
      <c r="R131" s="41">
        <f>R130+$P$131</f>
        <v>452</v>
      </c>
      <c r="S131" s="41">
        <f>S130+$P$131</f>
        <v>473</v>
      </c>
      <c r="T131" s="41">
        <f>T130+$P$131</f>
        <v>510</v>
      </c>
      <c r="U131" s="42">
        <f>Q131+R131+S131+T131</f>
        <v>1861</v>
      </c>
      <c r="V131" s="40">
        <f>SUM(V124:V129)</f>
        <v>77</v>
      </c>
      <c r="W131" s="41">
        <f>W130+$V$131</f>
        <v>355</v>
      </c>
      <c r="X131" s="41">
        <f>X130+$V$131</f>
        <v>421</v>
      </c>
      <c r="Y131" s="41">
        <f>Y130+$V$131</f>
        <v>416</v>
      </c>
      <c r="Z131" s="41">
        <f>Z130+$V$131</f>
        <v>386</v>
      </c>
      <c r="AA131" s="42">
        <f>W131+X131+Y131+Z131</f>
        <v>1578</v>
      </c>
      <c r="AB131" s="40">
        <f>SUM(AB124:AB129)</f>
        <v>76</v>
      </c>
      <c r="AC131" s="41">
        <f>AC130+$AB$131</f>
        <v>368</v>
      </c>
      <c r="AD131" s="41">
        <f>AD130+$AB$131</f>
        <v>380</v>
      </c>
      <c r="AE131" s="41">
        <f>AE130+$AB$131</f>
        <v>456</v>
      </c>
      <c r="AF131" s="41">
        <f>AF130+$AB$131</f>
        <v>393</v>
      </c>
      <c r="AG131" s="42">
        <f>AC131+AD131+AE131+AF131</f>
        <v>1597</v>
      </c>
      <c r="AH131" s="40">
        <f>SUM(AH124:AH129)</f>
        <v>0</v>
      </c>
      <c r="AI131" s="41">
        <f>AI130+$AH$131</f>
        <v>0</v>
      </c>
      <c r="AJ131" s="41">
        <f>AJ130+$AH$131</f>
        <v>0</v>
      </c>
      <c r="AK131" s="41">
        <f>AK130+$AH$131</f>
        <v>0</v>
      </c>
      <c r="AL131" s="41">
        <f>AL130+$AH$131</f>
        <v>0</v>
      </c>
      <c r="AM131" s="42">
        <f>AI131+AJ131+AK131+AL131</f>
        <v>0</v>
      </c>
      <c r="AN131" s="40">
        <f>SUM(AN124:AN129)</f>
        <v>67</v>
      </c>
      <c r="AO131" s="41">
        <f>AO130+$AN$131</f>
        <v>455</v>
      </c>
      <c r="AP131" s="41">
        <f>AP130+$AN$131</f>
        <v>370</v>
      </c>
      <c r="AQ131" s="41">
        <f>AQ130+$AN$131</f>
        <v>446</v>
      </c>
      <c r="AR131" s="41">
        <f>AR130+$AN$131</f>
        <v>385</v>
      </c>
      <c r="AS131" s="42">
        <f>AO131+AP131+AQ131+AR131</f>
        <v>1656</v>
      </c>
      <c r="AT131" s="40">
        <f>SUM(AT124:AT129)</f>
        <v>0</v>
      </c>
      <c r="AU131" s="41">
        <f>AU130+$AT$131</f>
        <v>0</v>
      </c>
      <c r="AV131" s="41">
        <f>AV130+$AT$131</f>
        <v>0</v>
      </c>
      <c r="AW131" s="41">
        <f>AW130+$AT$131</f>
        <v>0</v>
      </c>
      <c r="AX131" s="41">
        <f>AX130+$AT$131</f>
        <v>0</v>
      </c>
      <c r="AY131" s="42">
        <f>AU131+AV131+AW131+AX131</f>
        <v>0</v>
      </c>
      <c r="AZ131" s="40">
        <f>SUM(AZ124:AZ129)</f>
        <v>0</v>
      </c>
      <c r="BA131" s="41">
        <f>BA130+$AZ$131</f>
        <v>0</v>
      </c>
      <c r="BB131" s="41">
        <f>BB130+$AZ$131</f>
        <v>0</v>
      </c>
      <c r="BC131" s="41">
        <f>BC130+$AZ$131</f>
        <v>0</v>
      </c>
      <c r="BD131" s="41">
        <f>BD130+$AZ$131</f>
        <v>0</v>
      </c>
      <c r="BE131" s="42">
        <f>BA131+BB131+BC131+BD131</f>
        <v>0</v>
      </c>
      <c r="BF131" s="45">
        <f t="shared" si="246"/>
        <v>4</v>
      </c>
      <c r="BG131" s="17">
        <f t="shared" si="247"/>
        <v>4</v>
      </c>
      <c r="BH131" s="17">
        <f t="shared" si="248"/>
        <v>4</v>
      </c>
      <c r="BI131" s="17">
        <f t="shared" si="249"/>
        <v>4</v>
      </c>
      <c r="BJ131" s="17">
        <f t="shared" si="250"/>
        <v>4</v>
      </c>
      <c r="BK131" s="17">
        <f t="shared" si="251"/>
        <v>0</v>
      </c>
      <c r="BL131" s="17">
        <f t="shared" si="252"/>
        <v>4</v>
      </c>
      <c r="BM131" s="17">
        <f t="shared" si="253"/>
        <v>0</v>
      </c>
      <c r="BN131" s="17">
        <f t="shared" si="254"/>
        <v>0</v>
      </c>
      <c r="BO131" s="17">
        <f t="shared" si="255"/>
        <v>24</v>
      </c>
      <c r="BP131" s="17">
        <f t="shared" si="257"/>
        <v>9603</v>
      </c>
      <c r="BQ131" s="17">
        <f t="shared" si="256"/>
        <v>400.125</v>
      </c>
    </row>
    <row r="132" spans="1:69" ht="15.75" customHeight="1" x14ac:dyDescent="0.25">
      <c r="A132" s="37"/>
      <c r="B132" s="38" t="s">
        <v>37</v>
      </c>
      <c r="C132" s="47"/>
      <c r="D132" s="43"/>
      <c r="E132" s="41">
        <f t="shared" ref="E132:I133" si="258">IF($D$131&gt;0,IF(E130=E146,0.5,IF(E130&gt;E146,1,0)),0)</f>
        <v>0</v>
      </c>
      <c r="F132" s="41">
        <f t="shared" si="258"/>
        <v>0</v>
      </c>
      <c r="G132" s="41">
        <f t="shared" si="258"/>
        <v>0</v>
      </c>
      <c r="H132" s="41">
        <f t="shared" si="258"/>
        <v>0</v>
      </c>
      <c r="I132" s="42">
        <f t="shared" si="258"/>
        <v>0</v>
      </c>
      <c r="J132" s="43"/>
      <c r="K132" s="41">
        <f t="shared" ref="K132:O133" si="259">IF($J$131&gt;0,IF(K130=K28,0.5,IF(K130&gt;K28,1,0)),0)</f>
        <v>1</v>
      </c>
      <c r="L132" s="41">
        <f t="shared" si="259"/>
        <v>0</v>
      </c>
      <c r="M132" s="41">
        <f t="shared" si="259"/>
        <v>0</v>
      </c>
      <c r="N132" s="41">
        <f t="shared" si="259"/>
        <v>1</v>
      </c>
      <c r="O132" s="42">
        <f t="shared" si="259"/>
        <v>1</v>
      </c>
      <c r="P132" s="43"/>
      <c r="Q132" s="41">
        <f t="shared" ref="Q132:U133" si="260">IF($P$131&gt;0,IF(Q130=Q118,0.5,IF(Q130&gt;Q118,1,0)),0)</f>
        <v>1</v>
      </c>
      <c r="R132" s="41">
        <f t="shared" si="260"/>
        <v>1</v>
      </c>
      <c r="S132" s="41">
        <f t="shared" si="260"/>
        <v>1</v>
      </c>
      <c r="T132" s="41">
        <f t="shared" si="260"/>
        <v>1</v>
      </c>
      <c r="U132" s="42">
        <f t="shared" si="260"/>
        <v>1</v>
      </c>
      <c r="V132" s="43"/>
      <c r="W132" s="41">
        <f>IF($V$131&gt;0,IF(W130=W14,0.5,IF(W130&gt;W14,1,0)),0)</f>
        <v>0</v>
      </c>
      <c r="X132" s="41">
        <f>IF($V$131&gt;0,IF(X130=X14,0.5,IF(X130&gt;X14,1,0)),0)</f>
        <v>1</v>
      </c>
      <c r="Y132" s="41">
        <f>IF($V$131&gt;0,IF(Y130=Y14,0.5,IF(Y130&gt;Y14,1,0)),0)</f>
        <v>1</v>
      </c>
      <c r="Z132" s="41">
        <f>IF($V$131&gt;0,IF(Z130=Z14,0.5,IF(Z130&gt;Z14,1,0)),0)</f>
        <v>1</v>
      </c>
      <c r="AA132" s="42">
        <f>IF($V$131&gt;0,IF(AA130=AA14,0.5,IF(AA130&gt;AA14,1,0)),0)</f>
        <v>1</v>
      </c>
      <c r="AB132" s="43"/>
      <c r="AC132" s="41">
        <f t="shared" ref="AC132:AG133" si="261">IF($AB$131&gt;0,IF(AC130=AC68,0.5,IF(AC130&gt;AC68,1,0)),0)</f>
        <v>1</v>
      </c>
      <c r="AD132" s="41">
        <f t="shared" si="261"/>
        <v>0</v>
      </c>
      <c r="AE132" s="41">
        <f t="shared" si="261"/>
        <v>1</v>
      </c>
      <c r="AF132" s="41">
        <f t="shared" si="261"/>
        <v>0</v>
      </c>
      <c r="AG132" s="42">
        <f t="shared" si="261"/>
        <v>1</v>
      </c>
      <c r="AH132" s="43"/>
      <c r="AI132" s="41">
        <f t="shared" ref="AI132:AM133" si="262">IF($AH$131&gt;0,IF(AI130=AI84,0.5,IF(AI130&gt;AI84,1,0)),0)</f>
        <v>0</v>
      </c>
      <c r="AJ132" s="41">
        <f t="shared" si="262"/>
        <v>0</v>
      </c>
      <c r="AK132" s="41">
        <f t="shared" si="262"/>
        <v>0</v>
      </c>
      <c r="AL132" s="41">
        <f t="shared" si="262"/>
        <v>0</v>
      </c>
      <c r="AM132" s="42">
        <f t="shared" si="262"/>
        <v>0</v>
      </c>
      <c r="AN132" s="43"/>
      <c r="AO132" s="41">
        <f t="shared" ref="AO132:AS133" si="263">IF($AN$131&gt;0,IF(AO130=AO102,0.5,IF(AO130&gt;AO102,1,0)),0)</f>
        <v>1</v>
      </c>
      <c r="AP132" s="41">
        <f t="shared" si="263"/>
        <v>1</v>
      </c>
      <c r="AQ132" s="41">
        <f t="shared" si="263"/>
        <v>1</v>
      </c>
      <c r="AR132" s="41">
        <f t="shared" si="263"/>
        <v>0</v>
      </c>
      <c r="AS132" s="42">
        <f t="shared" si="263"/>
        <v>1</v>
      </c>
      <c r="AT132" s="43"/>
      <c r="AU132" s="41">
        <f t="shared" ref="AU132:AY133" si="264">IF($AT$131&gt;0,IF(AU130=AU41,0.5,IF(AU130&gt;AU41,1,0)),0)</f>
        <v>0</v>
      </c>
      <c r="AV132" s="41">
        <f t="shared" si="264"/>
        <v>0</v>
      </c>
      <c r="AW132" s="41">
        <f t="shared" si="264"/>
        <v>0</v>
      </c>
      <c r="AX132" s="41">
        <f t="shared" si="264"/>
        <v>0</v>
      </c>
      <c r="AY132" s="42">
        <f t="shared" si="264"/>
        <v>0</v>
      </c>
      <c r="AZ132" s="43"/>
      <c r="BA132" s="41">
        <f t="shared" ref="BA132:BE133" si="265">IF($AZ$131&gt;0,IF(BA130=BA55,0.5,IF(BA130&gt;BA55,1,0)),0)</f>
        <v>0</v>
      </c>
      <c r="BB132" s="41">
        <f t="shared" si="265"/>
        <v>0</v>
      </c>
      <c r="BC132" s="41">
        <f t="shared" si="265"/>
        <v>0</v>
      </c>
      <c r="BD132" s="41">
        <f t="shared" si="265"/>
        <v>0</v>
      </c>
      <c r="BE132" s="42">
        <f t="shared" si="265"/>
        <v>0</v>
      </c>
      <c r="BF132" s="48"/>
      <c r="BG132" s="21"/>
      <c r="BH132" s="21"/>
      <c r="BI132" s="21"/>
      <c r="BJ132" s="21"/>
      <c r="BK132" s="21"/>
      <c r="BL132" s="21"/>
      <c r="BM132" s="21"/>
      <c r="BN132" s="21"/>
      <c r="BO132" s="21"/>
      <c r="BP132" s="17">
        <f t="shared" si="257"/>
        <v>5</v>
      </c>
      <c r="BQ132" s="21"/>
    </row>
    <row r="133" spans="1:69" ht="15.75" customHeight="1" x14ac:dyDescent="0.25">
      <c r="A133" s="37"/>
      <c r="B133" s="38" t="s">
        <v>38</v>
      </c>
      <c r="C133" s="47"/>
      <c r="D133" s="43"/>
      <c r="E133" s="41">
        <f t="shared" si="258"/>
        <v>0</v>
      </c>
      <c r="F133" s="41">
        <f t="shared" si="258"/>
        <v>0</v>
      </c>
      <c r="G133" s="41">
        <f t="shared" si="258"/>
        <v>0</v>
      </c>
      <c r="H133" s="41">
        <f t="shared" si="258"/>
        <v>0</v>
      </c>
      <c r="I133" s="42">
        <f t="shared" si="258"/>
        <v>0</v>
      </c>
      <c r="J133" s="43"/>
      <c r="K133" s="41">
        <f t="shared" si="259"/>
        <v>1</v>
      </c>
      <c r="L133" s="41">
        <f t="shared" si="259"/>
        <v>0</v>
      </c>
      <c r="M133" s="41">
        <f t="shared" si="259"/>
        <v>0</v>
      </c>
      <c r="N133" s="41">
        <f t="shared" si="259"/>
        <v>1</v>
      </c>
      <c r="O133" s="42">
        <f t="shared" si="259"/>
        <v>1</v>
      </c>
      <c r="P133" s="43"/>
      <c r="Q133" s="41">
        <f t="shared" si="260"/>
        <v>1</v>
      </c>
      <c r="R133" s="41">
        <f t="shared" si="260"/>
        <v>1</v>
      </c>
      <c r="S133" s="41">
        <f t="shared" si="260"/>
        <v>1</v>
      </c>
      <c r="T133" s="41">
        <f t="shared" si="260"/>
        <v>1</v>
      </c>
      <c r="U133" s="42">
        <f t="shared" si="260"/>
        <v>1</v>
      </c>
      <c r="V133" s="43"/>
      <c r="W133" s="41">
        <f>IF($V$131&gt;0,IF(W131=W15,0.5,IF(W131&gt;W15,1,0)),0)</f>
        <v>0</v>
      </c>
      <c r="X133" s="41">
        <f>IF($V$131&gt;0,IF(X131=X15,0.5,IF(X131&gt;X15,1,0)),0)</f>
        <v>1</v>
      </c>
      <c r="Y133" s="41">
        <f>IF($V$131&gt;0,IF(Y131=Y15,0.5,IF(Y131&gt;Y15,1,0)),0)</f>
        <v>1</v>
      </c>
      <c r="Z133" s="41">
        <f>IF($V$131&gt;0,IF(Z131=Z15,0.5,IF(Z131&gt;Z15,1,0)),0)</f>
        <v>0</v>
      </c>
      <c r="AA133" s="42">
        <f>IF($V$131&gt;0,IF(AA131=AA15,0.5,IF(AA131&gt;AA15,1,0)),0)</f>
        <v>1</v>
      </c>
      <c r="AB133" s="43"/>
      <c r="AC133" s="41">
        <f t="shared" si="261"/>
        <v>0</v>
      </c>
      <c r="AD133" s="41">
        <f t="shared" si="261"/>
        <v>0</v>
      </c>
      <c r="AE133" s="41">
        <f t="shared" si="261"/>
        <v>1</v>
      </c>
      <c r="AF133" s="41">
        <f t="shared" si="261"/>
        <v>0</v>
      </c>
      <c r="AG133" s="42">
        <f t="shared" si="261"/>
        <v>1</v>
      </c>
      <c r="AH133" s="43"/>
      <c r="AI133" s="41">
        <f t="shared" si="262"/>
        <v>0</v>
      </c>
      <c r="AJ133" s="41">
        <f t="shared" si="262"/>
        <v>0</v>
      </c>
      <c r="AK133" s="41">
        <f t="shared" si="262"/>
        <v>0</v>
      </c>
      <c r="AL133" s="41">
        <f t="shared" si="262"/>
        <v>0</v>
      </c>
      <c r="AM133" s="42">
        <f t="shared" si="262"/>
        <v>0</v>
      </c>
      <c r="AN133" s="43"/>
      <c r="AO133" s="41">
        <f t="shared" si="263"/>
        <v>1</v>
      </c>
      <c r="AP133" s="41">
        <f t="shared" si="263"/>
        <v>0</v>
      </c>
      <c r="AQ133" s="41">
        <f t="shared" si="263"/>
        <v>1</v>
      </c>
      <c r="AR133" s="41">
        <f t="shared" si="263"/>
        <v>0</v>
      </c>
      <c r="AS133" s="42">
        <f t="shared" si="263"/>
        <v>0</v>
      </c>
      <c r="AT133" s="43"/>
      <c r="AU133" s="41">
        <f t="shared" si="264"/>
        <v>0</v>
      </c>
      <c r="AV133" s="41">
        <f t="shared" si="264"/>
        <v>0</v>
      </c>
      <c r="AW133" s="41">
        <f t="shared" si="264"/>
        <v>0</v>
      </c>
      <c r="AX133" s="41">
        <f t="shared" si="264"/>
        <v>0</v>
      </c>
      <c r="AY133" s="42">
        <f t="shared" si="264"/>
        <v>0</v>
      </c>
      <c r="AZ133" s="43"/>
      <c r="BA133" s="41">
        <f t="shared" si="265"/>
        <v>0</v>
      </c>
      <c r="BB133" s="41">
        <f t="shared" si="265"/>
        <v>0</v>
      </c>
      <c r="BC133" s="41">
        <f t="shared" si="265"/>
        <v>0</v>
      </c>
      <c r="BD133" s="41">
        <f t="shared" si="265"/>
        <v>0</v>
      </c>
      <c r="BE133" s="42">
        <f t="shared" si="265"/>
        <v>0</v>
      </c>
      <c r="BF133" s="48"/>
      <c r="BG133" s="21"/>
      <c r="BH133" s="21"/>
      <c r="BI133" s="21"/>
      <c r="BJ133" s="21"/>
      <c r="BK133" s="21"/>
      <c r="BL133" s="21"/>
      <c r="BM133" s="21"/>
      <c r="BN133" s="21"/>
      <c r="BO133" s="21"/>
      <c r="BP133" s="17">
        <f t="shared" si="257"/>
        <v>4</v>
      </c>
      <c r="BQ133" s="21"/>
    </row>
    <row r="134" spans="1:69" ht="14.25" customHeight="1" x14ac:dyDescent="0.25">
      <c r="A134" s="49"/>
      <c r="B134" s="50" t="s">
        <v>39</v>
      </c>
      <c r="C134" s="51"/>
      <c r="D134" s="52"/>
      <c r="E134" s="53"/>
      <c r="F134" s="53"/>
      <c r="G134" s="53"/>
      <c r="H134" s="53"/>
      <c r="I134" s="54">
        <f>SUM(E132+F132+G132+H132+I132+E133+F133+G133+H133+I133)</f>
        <v>0</v>
      </c>
      <c r="J134" s="52"/>
      <c r="K134" s="53"/>
      <c r="L134" s="53"/>
      <c r="M134" s="53"/>
      <c r="N134" s="53"/>
      <c r="O134" s="54">
        <f>SUM(K132+L132+M132+N132+O132+K133+L133+M133+N133+O133)</f>
        <v>6</v>
      </c>
      <c r="P134" s="52"/>
      <c r="Q134" s="53"/>
      <c r="R134" s="53"/>
      <c r="S134" s="53"/>
      <c r="T134" s="53"/>
      <c r="U134" s="54">
        <f>SUM(Q132+R132+S132+T132+U132+Q133+R133+S133+T133+U133)</f>
        <v>10</v>
      </c>
      <c r="V134" s="52"/>
      <c r="W134" s="53"/>
      <c r="X134" s="53"/>
      <c r="Y134" s="53"/>
      <c r="Z134" s="53"/>
      <c r="AA134" s="54">
        <f>SUM(W132+X132+Y132+Z132+AA132+W133+X133+Y133+Z133+AA133)</f>
        <v>7</v>
      </c>
      <c r="AB134" s="52"/>
      <c r="AC134" s="53"/>
      <c r="AD134" s="53"/>
      <c r="AE134" s="53"/>
      <c r="AF134" s="53"/>
      <c r="AG134" s="54">
        <f>SUM(AC132+AD132+AE132+AF132+AG132+AC133+AD133+AE133+AF133+AG133)</f>
        <v>5</v>
      </c>
      <c r="AH134" s="52"/>
      <c r="AI134" s="53"/>
      <c r="AJ134" s="53"/>
      <c r="AK134" s="53"/>
      <c r="AL134" s="53"/>
      <c r="AM134" s="54">
        <f>SUM(AI132+AJ132+AK132+AL132+AM132+AI133+AJ133+AK133+AL133+AM133)</f>
        <v>0</v>
      </c>
      <c r="AN134" s="52"/>
      <c r="AO134" s="53"/>
      <c r="AP134" s="53"/>
      <c r="AQ134" s="53"/>
      <c r="AR134" s="53"/>
      <c r="AS134" s="54">
        <f>SUM(AO132+AP132+AQ132+AR132+AS132+AO133+AP133+AQ133+AR133+AS133)</f>
        <v>6</v>
      </c>
      <c r="AT134" s="52"/>
      <c r="AU134" s="53"/>
      <c r="AV134" s="53"/>
      <c r="AW134" s="53"/>
      <c r="AX134" s="53"/>
      <c r="AY134" s="54">
        <f>SUM(AU132+AV132+AW132+AX132+AY132+AU133+AV133+AW133+AX133+AY133)</f>
        <v>0</v>
      </c>
      <c r="AZ134" s="52"/>
      <c r="BA134" s="53"/>
      <c r="BB134" s="53"/>
      <c r="BC134" s="53"/>
      <c r="BD134" s="53"/>
      <c r="BE134" s="54">
        <f>SUM(BA132+BB132+BC132+BD132+BE132+BA133+BB133+BC133+BD133+BE133)</f>
        <v>0</v>
      </c>
      <c r="BF134" s="55"/>
      <c r="BG134" s="56"/>
      <c r="BH134" s="56"/>
      <c r="BI134" s="56"/>
      <c r="BJ134" s="56"/>
      <c r="BK134" s="56"/>
      <c r="BL134" s="56"/>
      <c r="BM134" s="56"/>
      <c r="BN134" s="56"/>
      <c r="BO134" s="56"/>
      <c r="BP134" s="57">
        <f t="shared" si="257"/>
        <v>34</v>
      </c>
      <c r="BQ134" s="56"/>
    </row>
    <row r="135" spans="1:69" ht="15.75" customHeight="1" x14ac:dyDescent="0.25">
      <c r="A135" s="31">
        <v>10</v>
      </c>
      <c r="B135" s="180" t="s">
        <v>78</v>
      </c>
      <c r="C135" s="181"/>
      <c r="D135" s="32" t="s">
        <v>26</v>
      </c>
      <c r="E135" s="33" t="s">
        <v>27</v>
      </c>
      <c r="F135" s="33" t="s">
        <v>28</v>
      </c>
      <c r="G135" s="33" t="s">
        <v>29</v>
      </c>
      <c r="H135" s="33" t="s">
        <v>30</v>
      </c>
      <c r="I135" s="34" t="s">
        <v>23</v>
      </c>
      <c r="J135" s="32" t="s">
        <v>26</v>
      </c>
      <c r="K135" s="33" t="s">
        <v>27</v>
      </c>
      <c r="L135" s="33" t="s">
        <v>28</v>
      </c>
      <c r="M135" s="33" t="s">
        <v>29</v>
      </c>
      <c r="N135" s="33" t="s">
        <v>30</v>
      </c>
      <c r="O135" s="34" t="s">
        <v>23</v>
      </c>
      <c r="P135" s="32" t="s">
        <v>26</v>
      </c>
      <c r="Q135" s="33" t="s">
        <v>27</v>
      </c>
      <c r="R135" s="33" t="s">
        <v>28</v>
      </c>
      <c r="S135" s="33" t="s">
        <v>29</v>
      </c>
      <c r="T135" s="33" t="s">
        <v>30</v>
      </c>
      <c r="U135" s="34" t="s">
        <v>23</v>
      </c>
      <c r="V135" s="32" t="s">
        <v>26</v>
      </c>
      <c r="W135" s="33" t="s">
        <v>27</v>
      </c>
      <c r="X135" s="33" t="s">
        <v>28</v>
      </c>
      <c r="Y135" s="33" t="s">
        <v>29</v>
      </c>
      <c r="Z135" s="33" t="s">
        <v>30</v>
      </c>
      <c r="AA135" s="34" t="s">
        <v>23</v>
      </c>
      <c r="AB135" s="32" t="s">
        <v>26</v>
      </c>
      <c r="AC135" s="33" t="s">
        <v>27</v>
      </c>
      <c r="AD135" s="33" t="s">
        <v>28</v>
      </c>
      <c r="AE135" s="33" t="s">
        <v>29</v>
      </c>
      <c r="AF135" s="33" t="s">
        <v>30</v>
      </c>
      <c r="AG135" s="34" t="s">
        <v>23</v>
      </c>
      <c r="AH135" s="32" t="s">
        <v>26</v>
      </c>
      <c r="AI135" s="33" t="s">
        <v>27</v>
      </c>
      <c r="AJ135" s="33" t="s">
        <v>28</v>
      </c>
      <c r="AK135" s="33" t="s">
        <v>29</v>
      </c>
      <c r="AL135" s="33" t="s">
        <v>30</v>
      </c>
      <c r="AM135" s="34" t="s">
        <v>23</v>
      </c>
      <c r="AN135" s="32" t="s">
        <v>26</v>
      </c>
      <c r="AO135" s="33" t="s">
        <v>27</v>
      </c>
      <c r="AP135" s="33" t="s">
        <v>28</v>
      </c>
      <c r="AQ135" s="33" t="s">
        <v>29</v>
      </c>
      <c r="AR135" s="33" t="s">
        <v>30</v>
      </c>
      <c r="AS135" s="34" t="s">
        <v>23</v>
      </c>
      <c r="AT135" s="32" t="s">
        <v>26</v>
      </c>
      <c r="AU135" s="33" t="s">
        <v>27</v>
      </c>
      <c r="AV135" s="33" t="s">
        <v>28</v>
      </c>
      <c r="AW135" s="33" t="s">
        <v>29</v>
      </c>
      <c r="AX135" s="33" t="s">
        <v>30</v>
      </c>
      <c r="AY135" s="34" t="s">
        <v>23</v>
      </c>
      <c r="AZ135" s="32" t="s">
        <v>26</v>
      </c>
      <c r="BA135" s="33" t="s">
        <v>27</v>
      </c>
      <c r="BB135" s="33" t="s">
        <v>28</v>
      </c>
      <c r="BC135" s="33" t="s">
        <v>29</v>
      </c>
      <c r="BD135" s="33" t="s">
        <v>30</v>
      </c>
      <c r="BE135" s="34" t="s">
        <v>23</v>
      </c>
      <c r="BF135" s="35"/>
      <c r="BG135" s="36"/>
      <c r="BH135" s="36"/>
      <c r="BI135" s="36"/>
      <c r="BJ135" s="36"/>
      <c r="BK135" s="36"/>
      <c r="BL135" s="36"/>
      <c r="BM135" s="36"/>
      <c r="BN135" s="36"/>
      <c r="BO135" s="36"/>
      <c r="BP135" s="58"/>
      <c r="BQ135" s="36"/>
    </row>
    <row r="136" spans="1:69" ht="15.75" customHeight="1" x14ac:dyDescent="0.25">
      <c r="A136" s="37"/>
      <c r="B136" s="46" t="s">
        <v>33</v>
      </c>
      <c r="C136" s="47" t="s">
        <v>87</v>
      </c>
      <c r="D136" s="40">
        <v>60</v>
      </c>
      <c r="E136" s="41">
        <v>134</v>
      </c>
      <c r="F136" s="41">
        <v>145</v>
      </c>
      <c r="G136" s="41">
        <v>166</v>
      </c>
      <c r="H136" s="41">
        <v>132</v>
      </c>
      <c r="I136" s="42">
        <f>SUM(E136:H136)</f>
        <v>577</v>
      </c>
      <c r="J136" s="43"/>
      <c r="K136" s="44"/>
      <c r="L136" s="44"/>
      <c r="M136" s="44"/>
      <c r="N136" s="44"/>
      <c r="O136" s="42">
        <f t="shared" ref="O136:O145" si="266">SUM(K136:N136)</f>
        <v>0</v>
      </c>
      <c r="P136" s="43"/>
      <c r="Q136" s="44"/>
      <c r="R136" s="44"/>
      <c r="S136" s="44"/>
      <c r="T136" s="44"/>
      <c r="U136" s="42">
        <f t="shared" ref="U136:U145" si="267">SUM(Q136:T136)</f>
        <v>0</v>
      </c>
      <c r="V136" s="43"/>
      <c r="W136" s="44"/>
      <c r="X136" s="44"/>
      <c r="Y136" s="44"/>
      <c r="Z136" s="44"/>
      <c r="AA136" s="42">
        <f t="shared" ref="AA136:AA145" si="268">SUM(W136:Z136)</f>
        <v>0</v>
      </c>
      <c r="AB136" s="43"/>
      <c r="AC136" s="44"/>
      <c r="AD136" s="44"/>
      <c r="AE136" s="44"/>
      <c r="AF136" s="44"/>
      <c r="AG136" s="42">
        <f t="shared" ref="AG136:AG145" si="269">SUM(AC136:AF136)</f>
        <v>0</v>
      </c>
      <c r="AH136" s="43"/>
      <c r="AI136" s="44"/>
      <c r="AJ136" s="44"/>
      <c r="AK136" s="44"/>
      <c r="AL136" s="44"/>
      <c r="AM136" s="42">
        <f t="shared" ref="AM136:AM145" si="270">SUM(AI136:AL136)</f>
        <v>0</v>
      </c>
      <c r="AN136" s="43">
        <v>59</v>
      </c>
      <c r="AO136" s="44">
        <v>172</v>
      </c>
      <c r="AP136" s="44">
        <v>162</v>
      </c>
      <c r="AQ136" s="44">
        <v>166</v>
      </c>
      <c r="AR136" s="44">
        <v>190</v>
      </c>
      <c r="AS136" s="42">
        <f t="shared" ref="AS136:AS145" si="271">SUM(AO136:AR136)</f>
        <v>690</v>
      </c>
      <c r="AT136" s="43"/>
      <c r="AU136" s="44"/>
      <c r="AV136" s="44"/>
      <c r="AW136" s="44"/>
      <c r="AX136" s="44"/>
      <c r="AY136" s="42">
        <f t="shared" ref="AY136:AY145" si="272">SUM(AU136:AX136)</f>
        <v>0</v>
      </c>
      <c r="AZ136" s="43"/>
      <c r="BA136" s="44"/>
      <c r="BB136" s="44"/>
      <c r="BC136" s="44"/>
      <c r="BD136" s="44"/>
      <c r="BE136" s="42">
        <f t="shared" ref="BE136:BE145" si="273">SUM(BA136:BD136)</f>
        <v>0</v>
      </c>
      <c r="BF136" s="45">
        <f>SUM((IF(E136&gt;0,1,0)+(IF(F136&gt;0,1,0)+(IF(G136&gt;0,1,0)+(IF(H136&gt;0,1,0))))))</f>
        <v>4</v>
      </c>
      <c r="BG136" s="17">
        <f t="shared" ref="BG136:BG147" si="274">SUM((IF(K136&gt;0,1,0)+(IF(L136&gt;0,1,0)+(IF(M136&gt;0,1,0)+(IF(N136&gt;0,1,0))))))</f>
        <v>0</v>
      </c>
      <c r="BH136" s="17">
        <f t="shared" ref="BH136:BH147" si="275">SUM((IF(Q136&gt;0,1,0)+(IF(R136&gt;0,1,0)+(IF(S136&gt;0,1,0)+(IF(T136&gt;0,1,0))))))</f>
        <v>0</v>
      </c>
      <c r="BI136" s="17">
        <f t="shared" ref="BI136:BI147" si="276">SUM((IF(W136&gt;0,1,0)+(IF(X136&gt;0,1,0)+(IF(Y136&gt;0,1,0)+(IF(Z136&gt;0,1,0))))))</f>
        <v>0</v>
      </c>
      <c r="BJ136" s="17">
        <f t="shared" ref="BJ136:BJ147" si="277">SUM((IF(AC136&gt;0,1,0)+(IF(AD136&gt;0,1,0)+(IF(AE136&gt;0,1,0)+(IF(AF136&gt;0,1,0))))))</f>
        <v>0</v>
      </c>
      <c r="BK136" s="17">
        <f t="shared" ref="BK136:BK147" si="278">SUM((IF(AI136&gt;0,1,0)+(IF(AJ136&gt;0,1,0)+(IF(AK136&gt;0,1,0)+(IF(AL136&gt;0,1,0))))))</f>
        <v>0</v>
      </c>
      <c r="BL136" s="17">
        <f t="shared" ref="BL136:BL147" si="279">SUM((IF(AO136&gt;0,1,0)+(IF(AP136&gt;0,1,0)+(IF(AQ136&gt;0,1,0)+(IF(AR136&gt;0,1,0))))))</f>
        <v>4</v>
      </c>
      <c r="BM136" s="17">
        <f t="shared" ref="BM136:BM147" si="280">SUM((IF(AU136&gt;0,1,0)+(IF(AV136&gt;0,1,0)+(IF(AW136&gt;0,1,0)+(IF(AX136&gt;0,1,0))))))</f>
        <v>0</v>
      </c>
      <c r="BN136" s="17">
        <f t="shared" ref="BN136:BN147" si="281">SUM((IF(BA136&gt;0,1,0)+(IF(BB136&gt;0,1,0)+(IF(BC136&gt;0,1,0)+(IF(BD136&gt;0,1,0))))))</f>
        <v>0</v>
      </c>
      <c r="BO136" s="17">
        <f t="shared" ref="BO136:BO147" si="282">SUM(BF136:BN136)</f>
        <v>8</v>
      </c>
      <c r="BP136" s="17">
        <f t="shared" ref="BP136:BP147" si="283">I136+O136+U136+AA136+AG136+AM136+AS136+AY136+BE136</f>
        <v>1267</v>
      </c>
      <c r="BQ136" s="17">
        <f t="shared" ref="BQ136:BQ147" si="284">BP136/BO136</f>
        <v>158.375</v>
      </c>
    </row>
    <row r="137" spans="1:69" ht="15.75" customHeight="1" x14ac:dyDescent="0.25">
      <c r="A137" s="37"/>
      <c r="B137" s="46" t="s">
        <v>88</v>
      </c>
      <c r="C137" s="47" t="s">
        <v>89</v>
      </c>
      <c r="D137" s="40">
        <v>32</v>
      </c>
      <c r="E137" s="41">
        <v>176</v>
      </c>
      <c r="F137" s="41">
        <v>199</v>
      </c>
      <c r="G137" s="41">
        <v>165</v>
      </c>
      <c r="H137" s="41">
        <v>212</v>
      </c>
      <c r="I137" s="42">
        <f>SUM(E137:H137)</f>
        <v>752</v>
      </c>
      <c r="J137" s="43">
        <v>31</v>
      </c>
      <c r="K137" s="44">
        <v>156</v>
      </c>
      <c r="L137" s="44">
        <v>145</v>
      </c>
      <c r="M137" s="44">
        <v>183</v>
      </c>
      <c r="N137" s="44">
        <v>191</v>
      </c>
      <c r="O137" s="42">
        <f t="shared" si="266"/>
        <v>675</v>
      </c>
      <c r="P137" s="43"/>
      <c r="Q137" s="44"/>
      <c r="R137" s="44"/>
      <c r="S137" s="44"/>
      <c r="T137" s="44"/>
      <c r="U137" s="42">
        <f t="shared" si="267"/>
        <v>0</v>
      </c>
      <c r="V137" s="43"/>
      <c r="W137" s="44"/>
      <c r="X137" s="44"/>
      <c r="Y137" s="44"/>
      <c r="Z137" s="44"/>
      <c r="AA137" s="42">
        <f t="shared" si="268"/>
        <v>0</v>
      </c>
      <c r="AB137" s="43"/>
      <c r="AC137" s="44"/>
      <c r="AD137" s="44"/>
      <c r="AE137" s="44"/>
      <c r="AF137" s="44"/>
      <c r="AG137" s="42">
        <f t="shared" si="269"/>
        <v>0</v>
      </c>
      <c r="AH137" s="43"/>
      <c r="AI137" s="44"/>
      <c r="AJ137" s="44"/>
      <c r="AK137" s="44"/>
      <c r="AL137" s="44"/>
      <c r="AM137" s="42">
        <f t="shared" si="270"/>
        <v>0</v>
      </c>
      <c r="AN137" s="43">
        <v>31</v>
      </c>
      <c r="AO137" s="44">
        <v>179</v>
      </c>
      <c r="AP137" s="44">
        <v>165</v>
      </c>
      <c r="AQ137" s="44">
        <v>181</v>
      </c>
      <c r="AR137" s="44">
        <v>165</v>
      </c>
      <c r="AS137" s="42">
        <f t="shared" si="271"/>
        <v>690</v>
      </c>
      <c r="AT137" s="43"/>
      <c r="AU137" s="44"/>
      <c r="AV137" s="44"/>
      <c r="AW137" s="44"/>
      <c r="AX137" s="44"/>
      <c r="AY137" s="42">
        <f t="shared" si="272"/>
        <v>0</v>
      </c>
      <c r="AZ137" s="43"/>
      <c r="BA137" s="44"/>
      <c r="BB137" s="44"/>
      <c r="BC137" s="44"/>
      <c r="BD137" s="44"/>
      <c r="BE137" s="42">
        <f t="shared" si="273"/>
        <v>0</v>
      </c>
      <c r="BF137" s="45">
        <f>SUM((IF(E137&gt;0,1,0)+(IF(F137&gt;0,1,0)+(IF(G137&gt;0,1,0)+(IF(H137&gt;0,1,0))))))</f>
        <v>4</v>
      </c>
      <c r="BG137" s="17">
        <f t="shared" si="274"/>
        <v>4</v>
      </c>
      <c r="BH137" s="17">
        <f t="shared" si="275"/>
        <v>0</v>
      </c>
      <c r="BI137" s="17">
        <f t="shared" si="276"/>
        <v>0</v>
      </c>
      <c r="BJ137" s="17">
        <f t="shared" si="277"/>
        <v>0</v>
      </c>
      <c r="BK137" s="17">
        <f t="shared" si="278"/>
        <v>0</v>
      </c>
      <c r="BL137" s="17">
        <f t="shared" si="279"/>
        <v>4</v>
      </c>
      <c r="BM137" s="17">
        <f t="shared" si="280"/>
        <v>0</v>
      </c>
      <c r="BN137" s="17">
        <f t="shared" si="281"/>
        <v>0</v>
      </c>
      <c r="BO137" s="17">
        <f t="shared" si="282"/>
        <v>12</v>
      </c>
      <c r="BP137" s="17">
        <f t="shared" si="283"/>
        <v>2117</v>
      </c>
      <c r="BQ137" s="17">
        <f t="shared" si="284"/>
        <v>176.41666666666666</v>
      </c>
    </row>
    <row r="138" spans="1:69" ht="15.75" customHeight="1" x14ac:dyDescent="0.25">
      <c r="A138" s="37"/>
      <c r="B138" s="46" t="s">
        <v>90</v>
      </c>
      <c r="C138" s="47" t="s">
        <v>91</v>
      </c>
      <c r="D138" s="43"/>
      <c r="E138" s="44"/>
      <c r="F138" s="44"/>
      <c r="G138" s="44"/>
      <c r="H138" s="44"/>
      <c r="I138" s="42">
        <f t="shared" ref="I138:I143" si="285">SUM(E138:H138)</f>
        <v>0</v>
      </c>
      <c r="J138" s="43">
        <v>48</v>
      </c>
      <c r="K138" s="44">
        <v>200</v>
      </c>
      <c r="L138" s="44">
        <v>156</v>
      </c>
      <c r="M138" s="44">
        <v>153</v>
      </c>
      <c r="N138" s="44">
        <v>200</v>
      </c>
      <c r="O138" s="42">
        <f t="shared" si="266"/>
        <v>709</v>
      </c>
      <c r="P138" s="43">
        <v>46</v>
      </c>
      <c r="Q138" s="44">
        <v>125</v>
      </c>
      <c r="R138" s="44">
        <v>124</v>
      </c>
      <c r="S138" s="44">
        <v>156</v>
      </c>
      <c r="T138" s="44">
        <v>180</v>
      </c>
      <c r="U138" s="42">
        <f t="shared" si="267"/>
        <v>585</v>
      </c>
      <c r="V138" s="43"/>
      <c r="W138" s="44"/>
      <c r="X138" s="44"/>
      <c r="Y138" s="44"/>
      <c r="Z138" s="44"/>
      <c r="AA138" s="42">
        <f t="shared" si="268"/>
        <v>0</v>
      </c>
      <c r="AB138" s="43"/>
      <c r="AC138" s="44"/>
      <c r="AD138" s="44"/>
      <c r="AE138" s="44"/>
      <c r="AF138" s="44"/>
      <c r="AG138" s="42">
        <f t="shared" si="269"/>
        <v>0</v>
      </c>
      <c r="AH138" s="43"/>
      <c r="AI138" s="44"/>
      <c r="AJ138" s="44"/>
      <c r="AK138" s="44"/>
      <c r="AL138" s="44"/>
      <c r="AM138" s="42">
        <f t="shared" si="270"/>
        <v>0</v>
      </c>
      <c r="AN138" s="43"/>
      <c r="AO138" s="44"/>
      <c r="AP138" s="44"/>
      <c r="AQ138" s="44"/>
      <c r="AR138" s="44"/>
      <c r="AS138" s="42">
        <f t="shared" si="271"/>
        <v>0</v>
      </c>
      <c r="AT138" s="43">
        <v>46</v>
      </c>
      <c r="AU138" s="44">
        <v>127</v>
      </c>
      <c r="AV138" s="44">
        <v>150</v>
      </c>
      <c r="AW138" s="44">
        <v>149</v>
      </c>
      <c r="AX138" s="44">
        <v>179</v>
      </c>
      <c r="AY138" s="42">
        <f t="shared" si="272"/>
        <v>605</v>
      </c>
      <c r="AZ138" s="43"/>
      <c r="BA138" s="44"/>
      <c r="BB138" s="44"/>
      <c r="BC138" s="44"/>
      <c r="BD138" s="44"/>
      <c r="BE138" s="42">
        <f t="shared" si="273"/>
        <v>0</v>
      </c>
      <c r="BF138" s="45">
        <f t="shared" ref="BF138:BF147" si="286">SUM((IF(E138&gt;0,1,0)+(IF(F138&gt;0,1,0)+(IF(G138&gt;0,1,0)+(IF(H138&gt;0,1,0))))))</f>
        <v>0</v>
      </c>
      <c r="BG138" s="17">
        <f t="shared" si="274"/>
        <v>4</v>
      </c>
      <c r="BH138" s="17">
        <f t="shared" si="275"/>
        <v>4</v>
      </c>
      <c r="BI138" s="17">
        <f t="shared" si="276"/>
        <v>0</v>
      </c>
      <c r="BJ138" s="17">
        <f t="shared" si="277"/>
        <v>0</v>
      </c>
      <c r="BK138" s="17">
        <f t="shared" si="278"/>
        <v>0</v>
      </c>
      <c r="BL138" s="17">
        <f t="shared" si="279"/>
        <v>0</v>
      </c>
      <c r="BM138" s="17">
        <f t="shared" si="280"/>
        <v>4</v>
      </c>
      <c r="BN138" s="17">
        <f t="shared" si="281"/>
        <v>0</v>
      </c>
      <c r="BO138" s="17">
        <f t="shared" si="282"/>
        <v>12</v>
      </c>
      <c r="BP138" s="17">
        <f t="shared" si="283"/>
        <v>1899</v>
      </c>
      <c r="BQ138" s="21">
        <f t="shared" si="284"/>
        <v>158.25</v>
      </c>
    </row>
    <row r="139" spans="1:69" ht="15.75" customHeight="1" x14ac:dyDescent="0.25">
      <c r="A139" s="37"/>
      <c r="B139" s="46" t="s">
        <v>99</v>
      </c>
      <c r="C139" s="47" t="s">
        <v>96</v>
      </c>
      <c r="D139" s="43"/>
      <c r="E139" s="44"/>
      <c r="F139" s="44"/>
      <c r="G139" s="44"/>
      <c r="H139" s="44"/>
      <c r="I139" s="42">
        <f t="shared" si="285"/>
        <v>0</v>
      </c>
      <c r="J139" s="43"/>
      <c r="K139" s="44"/>
      <c r="L139" s="44"/>
      <c r="M139" s="44"/>
      <c r="N139" s="44"/>
      <c r="O139" s="42">
        <f t="shared" si="266"/>
        <v>0</v>
      </c>
      <c r="P139" s="43"/>
      <c r="Q139" s="44"/>
      <c r="R139" s="44"/>
      <c r="S139" s="44"/>
      <c r="T139" s="44"/>
      <c r="U139" s="42">
        <f t="shared" si="267"/>
        <v>0</v>
      </c>
      <c r="V139" s="43"/>
      <c r="W139" s="44"/>
      <c r="X139" s="44"/>
      <c r="Y139" s="44"/>
      <c r="Z139" s="44"/>
      <c r="AA139" s="42">
        <f t="shared" si="268"/>
        <v>0</v>
      </c>
      <c r="AB139" s="43"/>
      <c r="AC139" s="44"/>
      <c r="AD139" s="44"/>
      <c r="AE139" s="44"/>
      <c r="AF139" s="44"/>
      <c r="AG139" s="42">
        <f t="shared" si="269"/>
        <v>0</v>
      </c>
      <c r="AH139" s="43"/>
      <c r="AI139" s="44"/>
      <c r="AJ139" s="44"/>
      <c r="AK139" s="44"/>
      <c r="AL139" s="44"/>
      <c r="AM139" s="42">
        <f t="shared" si="270"/>
        <v>0</v>
      </c>
      <c r="AN139" s="43"/>
      <c r="AO139" s="44"/>
      <c r="AP139" s="44"/>
      <c r="AQ139" s="44"/>
      <c r="AR139" s="44"/>
      <c r="AS139" s="42">
        <f t="shared" si="271"/>
        <v>0</v>
      </c>
      <c r="AT139" s="43"/>
      <c r="AU139" s="44"/>
      <c r="AV139" s="44"/>
      <c r="AW139" s="44"/>
      <c r="AX139" s="44"/>
      <c r="AY139" s="42">
        <f t="shared" si="272"/>
        <v>0</v>
      </c>
      <c r="AZ139" s="43"/>
      <c r="BA139" s="44"/>
      <c r="BB139" s="44"/>
      <c r="BC139" s="44"/>
      <c r="BD139" s="44"/>
      <c r="BE139" s="42">
        <f t="shared" si="273"/>
        <v>0</v>
      </c>
      <c r="BF139" s="45">
        <f t="shared" si="286"/>
        <v>0</v>
      </c>
      <c r="BG139" s="17">
        <f t="shared" si="274"/>
        <v>0</v>
      </c>
      <c r="BH139" s="17">
        <f t="shared" si="275"/>
        <v>0</v>
      </c>
      <c r="BI139" s="17">
        <f t="shared" si="276"/>
        <v>0</v>
      </c>
      <c r="BJ139" s="17">
        <f t="shared" si="277"/>
        <v>0</v>
      </c>
      <c r="BK139" s="17">
        <f t="shared" si="278"/>
        <v>0</v>
      </c>
      <c r="BL139" s="17">
        <f t="shared" si="279"/>
        <v>0</v>
      </c>
      <c r="BM139" s="17">
        <f t="shared" si="280"/>
        <v>0</v>
      </c>
      <c r="BN139" s="17">
        <f t="shared" si="281"/>
        <v>0</v>
      </c>
      <c r="BO139" s="17">
        <f t="shared" si="282"/>
        <v>0</v>
      </c>
      <c r="BP139" s="17">
        <f t="shared" si="283"/>
        <v>0</v>
      </c>
      <c r="BQ139" s="21" t="e">
        <f t="shared" si="284"/>
        <v>#DIV/0!</v>
      </c>
    </row>
    <row r="140" spans="1:69" ht="15.75" customHeight="1" x14ac:dyDescent="0.25">
      <c r="A140" s="37"/>
      <c r="B140" s="46" t="s">
        <v>52</v>
      </c>
      <c r="C140" s="47" t="s">
        <v>46</v>
      </c>
      <c r="D140" s="43"/>
      <c r="E140" s="44"/>
      <c r="F140" s="44"/>
      <c r="G140" s="44"/>
      <c r="H140" s="44"/>
      <c r="I140" s="42">
        <f t="shared" si="285"/>
        <v>0</v>
      </c>
      <c r="J140" s="43"/>
      <c r="K140" s="44"/>
      <c r="L140" s="44"/>
      <c r="M140" s="44"/>
      <c r="N140" s="44"/>
      <c r="O140" s="42">
        <f t="shared" si="266"/>
        <v>0</v>
      </c>
      <c r="P140" s="43"/>
      <c r="Q140" s="44"/>
      <c r="R140" s="44"/>
      <c r="S140" s="44"/>
      <c r="T140" s="44"/>
      <c r="U140" s="42">
        <f t="shared" si="267"/>
        <v>0</v>
      </c>
      <c r="V140" s="43"/>
      <c r="W140" s="44"/>
      <c r="X140" s="44"/>
      <c r="Y140" s="44"/>
      <c r="Z140" s="44"/>
      <c r="AA140" s="42">
        <f t="shared" si="268"/>
        <v>0</v>
      </c>
      <c r="AB140" s="43"/>
      <c r="AC140" s="44"/>
      <c r="AD140" s="44"/>
      <c r="AE140" s="44"/>
      <c r="AF140" s="44"/>
      <c r="AG140" s="42">
        <f t="shared" si="269"/>
        <v>0</v>
      </c>
      <c r="AH140" s="43"/>
      <c r="AI140" s="44"/>
      <c r="AJ140" s="44"/>
      <c r="AK140" s="44"/>
      <c r="AL140" s="44"/>
      <c r="AM140" s="42">
        <f t="shared" si="270"/>
        <v>0</v>
      </c>
      <c r="AN140" s="43"/>
      <c r="AO140" s="44"/>
      <c r="AP140" s="44"/>
      <c r="AQ140" s="44"/>
      <c r="AR140" s="44"/>
      <c r="AS140" s="42">
        <f t="shared" si="271"/>
        <v>0</v>
      </c>
      <c r="AT140" s="43"/>
      <c r="AU140" s="44"/>
      <c r="AV140" s="44"/>
      <c r="AW140" s="44"/>
      <c r="AX140" s="44"/>
      <c r="AY140" s="42">
        <f t="shared" si="272"/>
        <v>0</v>
      </c>
      <c r="AZ140" s="43"/>
      <c r="BA140" s="44"/>
      <c r="BB140" s="44"/>
      <c r="BC140" s="44"/>
      <c r="BD140" s="44"/>
      <c r="BE140" s="42">
        <f t="shared" si="273"/>
        <v>0</v>
      </c>
      <c r="BF140" s="45">
        <f t="shared" si="286"/>
        <v>0</v>
      </c>
      <c r="BG140" s="17">
        <f t="shared" si="274"/>
        <v>0</v>
      </c>
      <c r="BH140" s="17">
        <f t="shared" si="275"/>
        <v>0</v>
      </c>
      <c r="BI140" s="17">
        <f t="shared" si="276"/>
        <v>0</v>
      </c>
      <c r="BJ140" s="17">
        <f t="shared" si="277"/>
        <v>0</v>
      </c>
      <c r="BK140" s="17">
        <f t="shared" si="278"/>
        <v>0</v>
      </c>
      <c r="BL140" s="17">
        <f t="shared" si="279"/>
        <v>0</v>
      </c>
      <c r="BM140" s="17">
        <f t="shared" si="280"/>
        <v>0</v>
      </c>
      <c r="BN140" s="17">
        <f t="shared" si="281"/>
        <v>0</v>
      </c>
      <c r="BO140" s="17">
        <f t="shared" si="282"/>
        <v>0</v>
      </c>
      <c r="BP140" s="17">
        <f t="shared" si="283"/>
        <v>0</v>
      </c>
      <c r="BQ140" s="21" t="e">
        <f t="shared" si="284"/>
        <v>#DIV/0!</v>
      </c>
    </row>
    <row r="141" spans="1:69" ht="15.75" customHeight="1" x14ac:dyDescent="0.25">
      <c r="A141" s="37"/>
      <c r="B141" s="46" t="s">
        <v>31</v>
      </c>
      <c r="C141" s="47" t="s">
        <v>32</v>
      </c>
      <c r="D141" s="43"/>
      <c r="E141" s="44"/>
      <c r="F141" s="44"/>
      <c r="G141" s="44"/>
      <c r="H141" s="44"/>
      <c r="I141" s="42">
        <f t="shared" si="285"/>
        <v>0</v>
      </c>
      <c r="J141" s="43"/>
      <c r="K141" s="44"/>
      <c r="L141" s="44"/>
      <c r="M141" s="44"/>
      <c r="N141" s="44"/>
      <c r="O141" s="42">
        <f t="shared" si="266"/>
        <v>0</v>
      </c>
      <c r="P141" s="43"/>
      <c r="Q141" s="44"/>
      <c r="R141" s="44"/>
      <c r="S141" s="44"/>
      <c r="T141" s="44"/>
      <c r="U141" s="42">
        <f t="shared" si="267"/>
        <v>0</v>
      </c>
      <c r="V141" s="43"/>
      <c r="W141" s="44"/>
      <c r="X141" s="44"/>
      <c r="Y141" s="44"/>
      <c r="Z141" s="44"/>
      <c r="AA141" s="42">
        <f t="shared" si="268"/>
        <v>0</v>
      </c>
      <c r="AB141" s="43"/>
      <c r="AC141" s="44"/>
      <c r="AD141" s="44"/>
      <c r="AE141" s="44"/>
      <c r="AF141" s="44"/>
      <c r="AG141" s="42">
        <f t="shared" si="269"/>
        <v>0</v>
      </c>
      <c r="AH141" s="43"/>
      <c r="AI141" s="44"/>
      <c r="AJ141" s="44"/>
      <c r="AK141" s="44"/>
      <c r="AL141" s="44"/>
      <c r="AM141" s="42">
        <f t="shared" si="270"/>
        <v>0</v>
      </c>
      <c r="AN141" s="43"/>
      <c r="AO141" s="44"/>
      <c r="AP141" s="44"/>
      <c r="AQ141" s="44"/>
      <c r="AR141" s="44"/>
      <c r="AS141" s="42">
        <f t="shared" si="271"/>
        <v>0</v>
      </c>
      <c r="AT141" s="43"/>
      <c r="AU141" s="44"/>
      <c r="AV141" s="44"/>
      <c r="AW141" s="44"/>
      <c r="AX141" s="44"/>
      <c r="AY141" s="42">
        <f t="shared" si="272"/>
        <v>0</v>
      </c>
      <c r="AZ141" s="43"/>
      <c r="BA141" s="44"/>
      <c r="BB141" s="44"/>
      <c r="BC141" s="44"/>
      <c r="BD141" s="44"/>
      <c r="BE141" s="42">
        <f t="shared" si="273"/>
        <v>0</v>
      </c>
      <c r="BF141" s="45">
        <f t="shared" si="286"/>
        <v>0</v>
      </c>
      <c r="BG141" s="17">
        <f t="shared" si="274"/>
        <v>0</v>
      </c>
      <c r="BH141" s="17">
        <f t="shared" si="275"/>
        <v>0</v>
      </c>
      <c r="BI141" s="17">
        <f t="shared" si="276"/>
        <v>0</v>
      </c>
      <c r="BJ141" s="17">
        <f t="shared" si="277"/>
        <v>0</v>
      </c>
      <c r="BK141" s="17">
        <f t="shared" si="278"/>
        <v>0</v>
      </c>
      <c r="BL141" s="17">
        <f t="shared" si="279"/>
        <v>0</v>
      </c>
      <c r="BM141" s="17">
        <f t="shared" si="280"/>
        <v>0</v>
      </c>
      <c r="BN141" s="17">
        <f t="shared" si="281"/>
        <v>0</v>
      </c>
      <c r="BO141" s="17">
        <f t="shared" si="282"/>
        <v>0</v>
      </c>
      <c r="BP141" s="17">
        <f t="shared" si="283"/>
        <v>0</v>
      </c>
      <c r="BQ141" s="21" t="e">
        <f t="shared" si="284"/>
        <v>#DIV/0!</v>
      </c>
    </row>
    <row r="142" spans="1:69" ht="15.75" customHeight="1" x14ac:dyDescent="0.25">
      <c r="A142" s="37"/>
      <c r="B142" s="46" t="s">
        <v>50</v>
      </c>
      <c r="C142" s="47" t="s">
        <v>51</v>
      </c>
      <c r="D142" s="43"/>
      <c r="E142" s="44"/>
      <c r="F142" s="44"/>
      <c r="G142" s="44"/>
      <c r="H142" s="44"/>
      <c r="I142" s="42">
        <f t="shared" si="285"/>
        <v>0</v>
      </c>
      <c r="J142" s="43"/>
      <c r="K142" s="44"/>
      <c r="L142" s="44"/>
      <c r="M142" s="44"/>
      <c r="N142" s="44"/>
      <c r="O142" s="42">
        <f t="shared" si="266"/>
        <v>0</v>
      </c>
      <c r="P142" s="43"/>
      <c r="Q142" s="44"/>
      <c r="R142" s="44"/>
      <c r="S142" s="44"/>
      <c r="T142" s="44"/>
      <c r="U142" s="42">
        <f t="shared" si="267"/>
        <v>0</v>
      </c>
      <c r="V142" s="43">
        <v>38</v>
      </c>
      <c r="W142" s="44">
        <v>131</v>
      </c>
      <c r="X142" s="44">
        <v>142</v>
      </c>
      <c r="Y142" s="44">
        <v>153</v>
      </c>
      <c r="Z142" s="44">
        <v>134</v>
      </c>
      <c r="AA142" s="42">
        <f t="shared" si="268"/>
        <v>560</v>
      </c>
      <c r="AB142" s="43"/>
      <c r="AC142" s="44"/>
      <c r="AD142" s="44"/>
      <c r="AE142" s="44"/>
      <c r="AF142" s="44"/>
      <c r="AG142" s="42">
        <f t="shared" si="269"/>
        <v>0</v>
      </c>
      <c r="AH142" s="43"/>
      <c r="AI142" s="44"/>
      <c r="AJ142" s="44"/>
      <c r="AK142" s="44"/>
      <c r="AL142" s="44"/>
      <c r="AM142" s="42">
        <f t="shared" si="270"/>
        <v>0</v>
      </c>
      <c r="AN142" s="43"/>
      <c r="AO142" s="44"/>
      <c r="AP142" s="44"/>
      <c r="AQ142" s="44"/>
      <c r="AR142" s="44"/>
      <c r="AS142" s="42">
        <f t="shared" si="271"/>
        <v>0</v>
      </c>
      <c r="AT142" s="43"/>
      <c r="AU142" s="44"/>
      <c r="AV142" s="44"/>
      <c r="AW142" s="44"/>
      <c r="AX142" s="44"/>
      <c r="AY142" s="42">
        <f t="shared" si="272"/>
        <v>0</v>
      </c>
      <c r="AZ142" s="43"/>
      <c r="BA142" s="44"/>
      <c r="BB142" s="44"/>
      <c r="BC142" s="44"/>
      <c r="BD142" s="44"/>
      <c r="BE142" s="42">
        <f t="shared" si="273"/>
        <v>0</v>
      </c>
      <c r="BF142" s="45">
        <f t="shared" si="286"/>
        <v>0</v>
      </c>
      <c r="BG142" s="17">
        <f t="shared" si="274"/>
        <v>0</v>
      </c>
      <c r="BH142" s="17">
        <f t="shared" si="275"/>
        <v>0</v>
      </c>
      <c r="BI142" s="17">
        <f t="shared" si="276"/>
        <v>4</v>
      </c>
      <c r="BJ142" s="17">
        <f t="shared" si="277"/>
        <v>0</v>
      </c>
      <c r="BK142" s="17">
        <f t="shared" si="278"/>
        <v>0</v>
      </c>
      <c r="BL142" s="17">
        <f t="shared" si="279"/>
        <v>0</v>
      </c>
      <c r="BM142" s="17">
        <f t="shared" si="280"/>
        <v>0</v>
      </c>
      <c r="BN142" s="17">
        <f t="shared" si="281"/>
        <v>0</v>
      </c>
      <c r="BO142" s="17">
        <f t="shared" si="282"/>
        <v>4</v>
      </c>
      <c r="BP142" s="17">
        <f t="shared" si="283"/>
        <v>560</v>
      </c>
      <c r="BQ142" s="21">
        <f t="shared" si="284"/>
        <v>140</v>
      </c>
    </row>
    <row r="143" spans="1:69" ht="15.75" customHeight="1" x14ac:dyDescent="0.25">
      <c r="A143" s="37"/>
      <c r="B143" s="46" t="s">
        <v>83</v>
      </c>
      <c r="C143" s="47" t="s">
        <v>84</v>
      </c>
      <c r="D143" s="43"/>
      <c r="E143" s="44"/>
      <c r="F143" s="44"/>
      <c r="G143" s="44"/>
      <c r="H143" s="44"/>
      <c r="I143" s="42">
        <f t="shared" si="285"/>
        <v>0</v>
      </c>
      <c r="J143" s="43"/>
      <c r="K143" s="44"/>
      <c r="L143" s="44"/>
      <c r="M143" s="44"/>
      <c r="N143" s="44"/>
      <c r="O143" s="42">
        <f t="shared" si="266"/>
        <v>0</v>
      </c>
      <c r="P143" s="43">
        <v>49</v>
      </c>
      <c r="Q143" s="44">
        <v>177</v>
      </c>
      <c r="R143" s="44">
        <v>158</v>
      </c>
      <c r="S143" s="44">
        <v>169</v>
      </c>
      <c r="T143" s="44">
        <v>145</v>
      </c>
      <c r="U143" s="42">
        <f t="shared" si="267"/>
        <v>649</v>
      </c>
      <c r="V143" s="43"/>
      <c r="W143" s="44"/>
      <c r="X143" s="44"/>
      <c r="Y143" s="44"/>
      <c r="Z143" s="44"/>
      <c r="AA143" s="42">
        <f t="shared" si="268"/>
        <v>0</v>
      </c>
      <c r="AB143" s="43"/>
      <c r="AC143" s="44"/>
      <c r="AD143" s="44"/>
      <c r="AE143" s="44"/>
      <c r="AF143" s="44"/>
      <c r="AG143" s="42">
        <f t="shared" si="269"/>
        <v>0</v>
      </c>
      <c r="AH143" s="43"/>
      <c r="AI143" s="44"/>
      <c r="AJ143" s="44"/>
      <c r="AK143" s="44"/>
      <c r="AL143" s="44"/>
      <c r="AM143" s="42">
        <f t="shared" si="270"/>
        <v>0</v>
      </c>
      <c r="AN143" s="43"/>
      <c r="AO143" s="44"/>
      <c r="AP143" s="44"/>
      <c r="AQ143" s="44"/>
      <c r="AR143" s="44"/>
      <c r="AS143" s="42">
        <f t="shared" si="271"/>
        <v>0</v>
      </c>
      <c r="AT143" s="43"/>
      <c r="AU143" s="44"/>
      <c r="AV143" s="44"/>
      <c r="AW143" s="44"/>
      <c r="AX143" s="44"/>
      <c r="AY143" s="42">
        <f t="shared" si="272"/>
        <v>0</v>
      </c>
      <c r="AZ143" s="43"/>
      <c r="BA143" s="44"/>
      <c r="BB143" s="44"/>
      <c r="BC143" s="44"/>
      <c r="BD143" s="44"/>
      <c r="BE143" s="42">
        <f t="shared" si="273"/>
        <v>0</v>
      </c>
      <c r="BF143" s="45">
        <f t="shared" si="286"/>
        <v>0</v>
      </c>
      <c r="BG143" s="17">
        <f t="shared" si="274"/>
        <v>0</v>
      </c>
      <c r="BH143" s="17">
        <f t="shared" si="275"/>
        <v>4</v>
      </c>
      <c r="BI143" s="17">
        <f t="shared" si="276"/>
        <v>0</v>
      </c>
      <c r="BJ143" s="17">
        <f t="shared" si="277"/>
        <v>0</v>
      </c>
      <c r="BK143" s="17">
        <f t="shared" si="278"/>
        <v>0</v>
      </c>
      <c r="BL143" s="17">
        <f t="shared" si="279"/>
        <v>0</v>
      </c>
      <c r="BM143" s="17">
        <f t="shared" si="280"/>
        <v>0</v>
      </c>
      <c r="BN143" s="17">
        <f t="shared" si="281"/>
        <v>0</v>
      </c>
      <c r="BO143" s="17">
        <f t="shared" si="282"/>
        <v>4</v>
      </c>
      <c r="BP143" s="17">
        <f t="shared" si="283"/>
        <v>649</v>
      </c>
      <c r="BQ143" s="21">
        <f t="shared" si="284"/>
        <v>162.25</v>
      </c>
    </row>
    <row r="144" spans="1:69" ht="15.75" customHeight="1" x14ac:dyDescent="0.25">
      <c r="A144" s="37"/>
      <c r="B144" s="46" t="s">
        <v>86</v>
      </c>
      <c r="C144" s="47" t="s">
        <v>55</v>
      </c>
      <c r="D144" s="43"/>
      <c r="E144" s="44"/>
      <c r="F144" s="44"/>
      <c r="G144" s="44"/>
      <c r="H144" s="44"/>
      <c r="I144" s="42">
        <f>SUM(E144:H144)</f>
        <v>0</v>
      </c>
      <c r="J144" s="43"/>
      <c r="K144" s="44"/>
      <c r="L144" s="44"/>
      <c r="M144" s="44"/>
      <c r="N144" s="44"/>
      <c r="O144" s="42">
        <f t="shared" si="266"/>
        <v>0</v>
      </c>
      <c r="P144" s="43"/>
      <c r="Q144" s="44"/>
      <c r="R144" s="44"/>
      <c r="S144" s="44"/>
      <c r="T144" s="44"/>
      <c r="U144" s="42">
        <f t="shared" si="267"/>
        <v>0</v>
      </c>
      <c r="V144" s="43">
        <v>44</v>
      </c>
      <c r="W144" s="44">
        <v>135</v>
      </c>
      <c r="X144" s="44">
        <v>159</v>
      </c>
      <c r="Y144" s="44">
        <v>156</v>
      </c>
      <c r="Z144" s="44">
        <v>180</v>
      </c>
      <c r="AA144" s="42">
        <f t="shared" si="268"/>
        <v>630</v>
      </c>
      <c r="AB144" s="43"/>
      <c r="AC144" s="44"/>
      <c r="AD144" s="44"/>
      <c r="AE144" s="44"/>
      <c r="AF144" s="44"/>
      <c r="AG144" s="42">
        <f t="shared" si="269"/>
        <v>0</v>
      </c>
      <c r="AH144" s="43"/>
      <c r="AI144" s="44"/>
      <c r="AJ144" s="44"/>
      <c r="AK144" s="44"/>
      <c r="AL144" s="44"/>
      <c r="AM144" s="42">
        <f t="shared" si="270"/>
        <v>0</v>
      </c>
      <c r="AN144" s="43"/>
      <c r="AO144" s="44"/>
      <c r="AP144" s="44"/>
      <c r="AQ144" s="44"/>
      <c r="AR144" s="44"/>
      <c r="AS144" s="42">
        <f t="shared" si="271"/>
        <v>0</v>
      </c>
      <c r="AT144" s="43"/>
      <c r="AU144" s="44"/>
      <c r="AV144" s="44"/>
      <c r="AW144" s="44"/>
      <c r="AX144" s="44"/>
      <c r="AY144" s="42">
        <f t="shared" si="272"/>
        <v>0</v>
      </c>
      <c r="AZ144" s="43"/>
      <c r="BA144" s="44"/>
      <c r="BB144" s="44"/>
      <c r="BC144" s="44"/>
      <c r="BD144" s="44"/>
      <c r="BE144" s="42">
        <f t="shared" si="273"/>
        <v>0</v>
      </c>
      <c r="BF144" s="45">
        <f>SUM((IF(E144&gt;0,1,0)+(IF(F144&gt;0,1,0)+(IF(G144&gt;0,1,0)+(IF(H144&gt;0,1,0))))))</f>
        <v>0</v>
      </c>
      <c r="BG144" s="17">
        <f t="shared" si="274"/>
        <v>0</v>
      </c>
      <c r="BH144" s="17">
        <f t="shared" si="275"/>
        <v>0</v>
      </c>
      <c r="BI144" s="17">
        <f t="shared" si="276"/>
        <v>4</v>
      </c>
      <c r="BJ144" s="17">
        <f t="shared" si="277"/>
        <v>0</v>
      </c>
      <c r="BK144" s="17">
        <f t="shared" si="278"/>
        <v>0</v>
      </c>
      <c r="BL144" s="17">
        <f t="shared" si="279"/>
        <v>0</v>
      </c>
      <c r="BM144" s="17">
        <f t="shared" si="280"/>
        <v>0</v>
      </c>
      <c r="BN144" s="17">
        <f t="shared" si="281"/>
        <v>0</v>
      </c>
      <c r="BO144" s="17">
        <f t="shared" si="282"/>
        <v>4</v>
      </c>
      <c r="BP144" s="17">
        <f t="shared" si="283"/>
        <v>630</v>
      </c>
      <c r="BQ144" s="21">
        <f t="shared" si="284"/>
        <v>157.5</v>
      </c>
    </row>
    <row r="145" spans="1:69" ht="15.75" customHeight="1" x14ac:dyDescent="0.25">
      <c r="A145" s="37"/>
      <c r="B145" s="46">
        <v>10</v>
      </c>
      <c r="C145" s="47"/>
      <c r="D145" s="43"/>
      <c r="E145" s="44"/>
      <c r="F145" s="44"/>
      <c r="G145" s="44"/>
      <c r="H145" s="44"/>
      <c r="I145" s="42">
        <f>SUM(E145:H145)</f>
        <v>0</v>
      </c>
      <c r="J145" s="43"/>
      <c r="K145" s="44"/>
      <c r="L145" s="44"/>
      <c r="M145" s="44"/>
      <c r="N145" s="44"/>
      <c r="O145" s="42">
        <f t="shared" si="266"/>
        <v>0</v>
      </c>
      <c r="P145" s="43"/>
      <c r="Q145" s="44"/>
      <c r="R145" s="44"/>
      <c r="S145" s="44"/>
      <c r="T145" s="44"/>
      <c r="U145" s="42">
        <f t="shared" si="267"/>
        <v>0</v>
      </c>
      <c r="V145" s="43"/>
      <c r="W145" s="44"/>
      <c r="X145" s="44"/>
      <c r="Y145" s="44"/>
      <c r="Z145" s="44"/>
      <c r="AA145" s="42">
        <f t="shared" si="268"/>
        <v>0</v>
      </c>
      <c r="AB145" s="43"/>
      <c r="AC145" s="44"/>
      <c r="AD145" s="44"/>
      <c r="AE145" s="44"/>
      <c r="AF145" s="44"/>
      <c r="AG145" s="42">
        <f t="shared" si="269"/>
        <v>0</v>
      </c>
      <c r="AH145" s="43"/>
      <c r="AI145" s="44"/>
      <c r="AJ145" s="44"/>
      <c r="AK145" s="44"/>
      <c r="AL145" s="44"/>
      <c r="AM145" s="42">
        <f t="shared" si="270"/>
        <v>0</v>
      </c>
      <c r="AN145" s="43"/>
      <c r="AO145" s="44"/>
      <c r="AP145" s="44"/>
      <c r="AQ145" s="44"/>
      <c r="AR145" s="44"/>
      <c r="AS145" s="42">
        <f t="shared" si="271"/>
        <v>0</v>
      </c>
      <c r="AT145" s="43"/>
      <c r="AU145" s="44">
        <v>120</v>
      </c>
      <c r="AV145" s="44">
        <v>120</v>
      </c>
      <c r="AW145" s="44">
        <v>120</v>
      </c>
      <c r="AX145" s="44">
        <v>120</v>
      </c>
      <c r="AY145" s="42">
        <f t="shared" si="272"/>
        <v>480</v>
      </c>
      <c r="AZ145" s="43"/>
      <c r="BA145" s="44"/>
      <c r="BB145" s="44"/>
      <c r="BC145" s="44"/>
      <c r="BD145" s="44"/>
      <c r="BE145" s="42">
        <f t="shared" si="273"/>
        <v>0</v>
      </c>
      <c r="BF145" s="45">
        <f>SUM((IF(E145&gt;0,1,0)+(IF(F145&gt;0,1,0)+(IF(G145&gt;0,1,0)+(IF(H145&gt;0,1,0))))))</f>
        <v>0</v>
      </c>
      <c r="BG145" s="17">
        <f t="shared" si="274"/>
        <v>0</v>
      </c>
      <c r="BH145" s="17">
        <f t="shared" si="275"/>
        <v>0</v>
      </c>
      <c r="BI145" s="17">
        <f t="shared" si="276"/>
        <v>0</v>
      </c>
      <c r="BJ145" s="17">
        <f t="shared" si="277"/>
        <v>0</v>
      </c>
      <c r="BK145" s="17">
        <f t="shared" si="278"/>
        <v>0</v>
      </c>
      <c r="BL145" s="17">
        <f t="shared" si="279"/>
        <v>0</v>
      </c>
      <c r="BM145" s="17">
        <f t="shared" si="280"/>
        <v>4</v>
      </c>
      <c r="BN145" s="17">
        <f t="shared" si="281"/>
        <v>0</v>
      </c>
      <c r="BO145" s="17">
        <f t="shared" si="282"/>
        <v>4</v>
      </c>
      <c r="BP145" s="17">
        <f t="shared" si="283"/>
        <v>480</v>
      </c>
      <c r="BQ145" s="21">
        <f t="shared" si="284"/>
        <v>120</v>
      </c>
    </row>
    <row r="146" spans="1:69" ht="15.75" customHeight="1" x14ac:dyDescent="0.25">
      <c r="A146" s="37"/>
      <c r="B146" s="38" t="s">
        <v>35</v>
      </c>
      <c r="C146" s="47"/>
      <c r="D146" s="43"/>
      <c r="E146" s="41">
        <f>SUM(E136:E145)</f>
        <v>310</v>
      </c>
      <c r="F146" s="41">
        <f>SUM(F136:F145)</f>
        <v>344</v>
      </c>
      <c r="G146" s="41">
        <f>SUM(G136:G145)</f>
        <v>331</v>
      </c>
      <c r="H146" s="41">
        <f>SUM(H136:H145)</f>
        <v>344</v>
      </c>
      <c r="I146" s="42">
        <f>SUM(I136:I145)</f>
        <v>1329</v>
      </c>
      <c r="J146" s="43"/>
      <c r="K146" s="41">
        <f>SUM(K136:K145)</f>
        <v>356</v>
      </c>
      <c r="L146" s="41">
        <f>SUM(L136:L145)</f>
        <v>301</v>
      </c>
      <c r="M146" s="41">
        <f>SUM(M136:M145)</f>
        <v>336</v>
      </c>
      <c r="N146" s="41">
        <f>SUM(N136:N145)</f>
        <v>391</v>
      </c>
      <c r="O146" s="42">
        <f>SUM(O136:O145)</f>
        <v>1384</v>
      </c>
      <c r="P146" s="43"/>
      <c r="Q146" s="41">
        <f>SUM(Q136:Q145)</f>
        <v>302</v>
      </c>
      <c r="R146" s="41">
        <f>SUM(R136:R145)</f>
        <v>282</v>
      </c>
      <c r="S146" s="41">
        <f>SUM(S136:S145)</f>
        <v>325</v>
      </c>
      <c r="T146" s="41">
        <f>SUM(T136:T145)</f>
        <v>325</v>
      </c>
      <c r="U146" s="42">
        <f>SUM(U136:U145)</f>
        <v>1234</v>
      </c>
      <c r="V146" s="43"/>
      <c r="W146" s="41">
        <f>SUM(W136:W145)</f>
        <v>266</v>
      </c>
      <c r="X146" s="41">
        <f>SUM(X136:X145)</f>
        <v>301</v>
      </c>
      <c r="Y146" s="41">
        <f>SUM(Y136:Y145)</f>
        <v>309</v>
      </c>
      <c r="Z146" s="41">
        <f>SUM(Z136:Z145)</f>
        <v>314</v>
      </c>
      <c r="AA146" s="42">
        <f>SUM(AA136:AA145)</f>
        <v>1190</v>
      </c>
      <c r="AB146" s="43"/>
      <c r="AC146" s="41">
        <f>SUM(AC136:AC145)</f>
        <v>0</v>
      </c>
      <c r="AD146" s="41">
        <f>SUM(AD136:AD145)</f>
        <v>0</v>
      </c>
      <c r="AE146" s="41">
        <f>SUM(AE136:AE145)</f>
        <v>0</v>
      </c>
      <c r="AF146" s="41">
        <f>SUM(AF136:AF145)</f>
        <v>0</v>
      </c>
      <c r="AG146" s="42">
        <f>SUM(AG136:AG145)</f>
        <v>0</v>
      </c>
      <c r="AH146" s="43"/>
      <c r="AI146" s="41">
        <f>SUM(AI136:AI145)</f>
        <v>0</v>
      </c>
      <c r="AJ146" s="41">
        <f>SUM(AJ136:AJ145)</f>
        <v>0</v>
      </c>
      <c r="AK146" s="41">
        <f>SUM(AK136:AK145)</f>
        <v>0</v>
      </c>
      <c r="AL146" s="41">
        <f>SUM(AL136:AL145)</f>
        <v>0</v>
      </c>
      <c r="AM146" s="42">
        <f>SUM(AM136:AM145)</f>
        <v>0</v>
      </c>
      <c r="AN146" s="43"/>
      <c r="AO146" s="41">
        <f>SUM(AO136:AO145)</f>
        <v>351</v>
      </c>
      <c r="AP146" s="41">
        <f>SUM(AP136:AP145)</f>
        <v>327</v>
      </c>
      <c r="AQ146" s="41">
        <f>SUM(AQ136:AQ145)</f>
        <v>347</v>
      </c>
      <c r="AR146" s="41">
        <f>SUM(AR136:AR145)</f>
        <v>355</v>
      </c>
      <c r="AS146" s="42">
        <f>SUM(AS136:AS145)</f>
        <v>1380</v>
      </c>
      <c r="AT146" s="43"/>
      <c r="AU146" s="41">
        <f>SUM(AU136:AU145)</f>
        <v>247</v>
      </c>
      <c r="AV146" s="41">
        <f>SUM(AV136:AV145)</f>
        <v>270</v>
      </c>
      <c r="AW146" s="41">
        <f>SUM(AW136:AW145)</f>
        <v>269</v>
      </c>
      <c r="AX146" s="41">
        <f>SUM(AX136:AX145)</f>
        <v>299</v>
      </c>
      <c r="AY146" s="42">
        <f>SUM(AY136:AY145)</f>
        <v>1085</v>
      </c>
      <c r="AZ146" s="43"/>
      <c r="BA146" s="41">
        <f>SUM(BA136:BA145)</f>
        <v>0</v>
      </c>
      <c r="BB146" s="41">
        <f>SUM(BB136:BB145)</f>
        <v>0</v>
      </c>
      <c r="BC146" s="41">
        <f>SUM(BC136:BC145)</f>
        <v>0</v>
      </c>
      <c r="BD146" s="41">
        <f>SUM(BD136:BD145)</f>
        <v>0</v>
      </c>
      <c r="BE146" s="42">
        <f>SUM(BE136:BE145)</f>
        <v>0</v>
      </c>
      <c r="BF146" s="45">
        <f t="shared" si="286"/>
        <v>4</v>
      </c>
      <c r="BG146" s="17">
        <f t="shared" si="274"/>
        <v>4</v>
      </c>
      <c r="BH146" s="17">
        <f t="shared" si="275"/>
        <v>4</v>
      </c>
      <c r="BI146" s="17">
        <f t="shared" si="276"/>
        <v>4</v>
      </c>
      <c r="BJ146" s="17">
        <f t="shared" si="277"/>
        <v>0</v>
      </c>
      <c r="BK146" s="17">
        <f t="shared" si="278"/>
        <v>0</v>
      </c>
      <c r="BL146" s="17">
        <f t="shared" si="279"/>
        <v>4</v>
      </c>
      <c r="BM146" s="17">
        <f t="shared" si="280"/>
        <v>4</v>
      </c>
      <c r="BN146" s="17">
        <f t="shared" si="281"/>
        <v>0</v>
      </c>
      <c r="BO146" s="17">
        <f t="shared" si="282"/>
        <v>24</v>
      </c>
      <c r="BP146" s="17">
        <f t="shared" si="283"/>
        <v>7602</v>
      </c>
      <c r="BQ146" s="17">
        <f t="shared" si="284"/>
        <v>316.75</v>
      </c>
    </row>
    <row r="147" spans="1:69" ht="15.75" customHeight="1" x14ac:dyDescent="0.25">
      <c r="A147" s="37"/>
      <c r="B147" s="38" t="s">
        <v>36</v>
      </c>
      <c r="C147" s="47"/>
      <c r="D147" s="40">
        <f>SUM(D136:D145)</f>
        <v>92</v>
      </c>
      <c r="E147" s="41">
        <f>E146+$D$147</f>
        <v>402</v>
      </c>
      <c r="F147" s="41">
        <f>F146+$D$147</f>
        <v>436</v>
      </c>
      <c r="G147" s="41">
        <f>G146+$D$147</f>
        <v>423</v>
      </c>
      <c r="H147" s="41">
        <f>H146+$D$147</f>
        <v>436</v>
      </c>
      <c r="I147" s="42">
        <f>E147+F147+G147+H147</f>
        <v>1697</v>
      </c>
      <c r="J147" s="40">
        <f>SUM(J136:J145)</f>
        <v>79</v>
      </c>
      <c r="K147" s="41">
        <f>K146+$J$147</f>
        <v>435</v>
      </c>
      <c r="L147" s="41">
        <f>L146+$J$147</f>
        <v>380</v>
      </c>
      <c r="M147" s="41">
        <f>M146+$J$147</f>
        <v>415</v>
      </c>
      <c r="N147" s="41">
        <f>N146+$J$147</f>
        <v>470</v>
      </c>
      <c r="O147" s="42">
        <f>K147+L147+M147+N147</f>
        <v>1700</v>
      </c>
      <c r="P147" s="40">
        <f>SUM(P136:P145)</f>
        <v>95</v>
      </c>
      <c r="Q147" s="41">
        <f>Q146+$P$147</f>
        <v>397</v>
      </c>
      <c r="R147" s="41">
        <f>R146+$P$147</f>
        <v>377</v>
      </c>
      <c r="S147" s="41">
        <f>S146+$P$147</f>
        <v>420</v>
      </c>
      <c r="T147" s="41">
        <f>T146+$P$147</f>
        <v>420</v>
      </c>
      <c r="U147" s="42">
        <f>Q147+R147+S147+T147</f>
        <v>1614</v>
      </c>
      <c r="V147" s="40">
        <f>SUM(V136:V145)</f>
        <v>82</v>
      </c>
      <c r="W147" s="41">
        <f>W146+$V$147</f>
        <v>348</v>
      </c>
      <c r="X147" s="41">
        <f>X146+$V$147</f>
        <v>383</v>
      </c>
      <c r="Y147" s="41">
        <f>Y146+$V$147</f>
        <v>391</v>
      </c>
      <c r="Z147" s="41">
        <f>Z146+$V$147</f>
        <v>396</v>
      </c>
      <c r="AA147" s="42">
        <f>W147+X147+Y147+Z147</f>
        <v>1518</v>
      </c>
      <c r="AB147" s="40">
        <f>SUM(AB136:AB145)</f>
        <v>0</v>
      </c>
      <c r="AC147" s="41">
        <f>AC146+$AB$147</f>
        <v>0</v>
      </c>
      <c r="AD147" s="41">
        <f>AD146+$AB$147</f>
        <v>0</v>
      </c>
      <c r="AE147" s="41">
        <f>AE146+$AB$147</f>
        <v>0</v>
      </c>
      <c r="AF147" s="41">
        <f>AF146+$AB$147</f>
        <v>0</v>
      </c>
      <c r="AG147" s="42">
        <f>AC147+AD147+AE147+AF147</f>
        <v>0</v>
      </c>
      <c r="AH147" s="40">
        <f>SUM(AH136:AH145)</f>
        <v>0</v>
      </c>
      <c r="AI147" s="41">
        <f>AI146+$AH$147</f>
        <v>0</v>
      </c>
      <c r="AJ147" s="41">
        <f>AJ146+$AH$147</f>
        <v>0</v>
      </c>
      <c r="AK147" s="41">
        <f>AK146+$AH$147</f>
        <v>0</v>
      </c>
      <c r="AL147" s="41">
        <f>AL146+$AH$147</f>
        <v>0</v>
      </c>
      <c r="AM147" s="42">
        <f>AI147+AJ147+AK147+AL147</f>
        <v>0</v>
      </c>
      <c r="AN147" s="40">
        <f>SUM(AN136:AN145)</f>
        <v>90</v>
      </c>
      <c r="AO147" s="41">
        <f>AO146+$AN$147</f>
        <v>441</v>
      </c>
      <c r="AP147" s="41">
        <f>AP146+$AN$147</f>
        <v>417</v>
      </c>
      <c r="AQ147" s="41">
        <f>AQ146+$AN$147</f>
        <v>437</v>
      </c>
      <c r="AR147" s="41">
        <f>AR146+$AN$147</f>
        <v>445</v>
      </c>
      <c r="AS147" s="42">
        <f>AO147+AP147+AQ147+AR147</f>
        <v>1740</v>
      </c>
      <c r="AT147" s="40">
        <f>SUM(AT136:AT145)</f>
        <v>46</v>
      </c>
      <c r="AU147" s="41">
        <f>AU146+$AT$147</f>
        <v>293</v>
      </c>
      <c r="AV147" s="41">
        <f>AV146+$AT$147</f>
        <v>316</v>
      </c>
      <c r="AW147" s="41">
        <f>AW146+$AT$147</f>
        <v>315</v>
      </c>
      <c r="AX147" s="41">
        <f>AX146+$AT$147</f>
        <v>345</v>
      </c>
      <c r="AY147" s="42">
        <f>AU147+AV147+AW147+AX147</f>
        <v>1269</v>
      </c>
      <c r="AZ147" s="40">
        <f>SUM(AZ136:AZ145)</f>
        <v>0</v>
      </c>
      <c r="BA147" s="41">
        <f>BA146+$AZ$147</f>
        <v>0</v>
      </c>
      <c r="BB147" s="41">
        <f>BB146+$AZ$147</f>
        <v>0</v>
      </c>
      <c r="BC147" s="41">
        <f>BC146+$AZ$147</f>
        <v>0</v>
      </c>
      <c r="BD147" s="41">
        <f>BD146+$AZ$147</f>
        <v>0</v>
      </c>
      <c r="BE147" s="42">
        <f>BA147+BB147+BC147+BD147</f>
        <v>0</v>
      </c>
      <c r="BF147" s="45">
        <f t="shared" si="286"/>
        <v>4</v>
      </c>
      <c r="BG147" s="17">
        <f t="shared" si="274"/>
        <v>4</v>
      </c>
      <c r="BH147" s="17">
        <f t="shared" si="275"/>
        <v>4</v>
      </c>
      <c r="BI147" s="17">
        <f t="shared" si="276"/>
        <v>4</v>
      </c>
      <c r="BJ147" s="17">
        <f t="shared" si="277"/>
        <v>0</v>
      </c>
      <c r="BK147" s="17">
        <f t="shared" si="278"/>
        <v>0</v>
      </c>
      <c r="BL147" s="17">
        <f t="shared" si="279"/>
        <v>4</v>
      </c>
      <c r="BM147" s="17">
        <f t="shared" si="280"/>
        <v>4</v>
      </c>
      <c r="BN147" s="17">
        <f t="shared" si="281"/>
        <v>0</v>
      </c>
      <c r="BO147" s="17">
        <f t="shared" si="282"/>
        <v>24</v>
      </c>
      <c r="BP147" s="17">
        <f t="shared" si="283"/>
        <v>9538</v>
      </c>
      <c r="BQ147" s="17">
        <f t="shared" si="284"/>
        <v>397.41666666666669</v>
      </c>
    </row>
    <row r="148" spans="1:69" ht="15.75" customHeight="1" x14ac:dyDescent="0.25">
      <c r="A148" s="37"/>
      <c r="B148" s="38" t="s">
        <v>37</v>
      </c>
      <c r="C148" s="47"/>
      <c r="D148" s="43"/>
      <c r="E148" s="41">
        <f t="shared" ref="E148:I149" si="287">IF($D$147&gt;0,IF(E146=E130,0.5,IF(E146&gt;E130,1,0)),0)</f>
        <v>1</v>
      </c>
      <c r="F148" s="41">
        <f t="shared" si="287"/>
        <v>1</v>
      </c>
      <c r="G148" s="41">
        <f t="shared" si="287"/>
        <v>1</v>
      </c>
      <c r="H148" s="41">
        <f t="shared" si="287"/>
        <v>1</v>
      </c>
      <c r="I148" s="42">
        <f t="shared" si="287"/>
        <v>1</v>
      </c>
      <c r="J148" s="43"/>
      <c r="K148" s="41">
        <f t="shared" ref="K148:O149" si="288">IF($J$147&gt;0,IF(K146=K68,0.5,IF(K146&gt;K68,1,0)),0)</f>
        <v>1</v>
      </c>
      <c r="L148" s="41">
        <f t="shared" si="288"/>
        <v>0</v>
      </c>
      <c r="M148" s="41">
        <f t="shared" si="288"/>
        <v>1</v>
      </c>
      <c r="N148" s="41">
        <f t="shared" si="288"/>
        <v>1</v>
      </c>
      <c r="O148" s="42">
        <f t="shared" si="288"/>
        <v>1</v>
      </c>
      <c r="P148" s="43"/>
      <c r="Q148" s="41">
        <f>IF($P$147&gt;0,IF(Q146=Q14,0.5,IF(Q146&gt;Q14,1,0)),0)</f>
        <v>0</v>
      </c>
      <c r="R148" s="41">
        <f>IF($P$147&gt;0,IF(R146=R14,0.5,IF(R146&gt;R14,1,0)),0)</f>
        <v>0</v>
      </c>
      <c r="S148" s="41">
        <f>IF($P$147&gt;0,IF(S146=S14,0.5,IF(S146&gt;S14,1,0)),0)</f>
        <v>0</v>
      </c>
      <c r="T148" s="41">
        <f>IF($P$147&gt;0,IF(T146=T14,0.5,IF(T146&gt;T14,1,0)),0)</f>
        <v>0</v>
      </c>
      <c r="U148" s="42">
        <f>IF($P$147&gt;0,IF(U146=U14,0.5,IF(U146&gt;U14,1,0)),0)</f>
        <v>0</v>
      </c>
      <c r="V148" s="43"/>
      <c r="W148" s="41">
        <f t="shared" ref="W148:AA149" si="289">IF($V$147&gt;0,IF(W146=W28,0.5,IF(W146&gt;W28,1,0)),0)</f>
        <v>1</v>
      </c>
      <c r="X148" s="41">
        <f t="shared" si="289"/>
        <v>1</v>
      </c>
      <c r="Y148" s="41">
        <f t="shared" si="289"/>
        <v>0</v>
      </c>
      <c r="Z148" s="41">
        <f t="shared" si="289"/>
        <v>1</v>
      </c>
      <c r="AA148" s="42">
        <f t="shared" si="289"/>
        <v>1</v>
      </c>
      <c r="AB148" s="43"/>
      <c r="AC148" s="41">
        <f t="shared" ref="AC148:AG149" si="290">IF($AB$147&gt;0,IF(AC146=AC102,0.5,IF(AC146&gt;AC102,1,0)),0)</f>
        <v>0</v>
      </c>
      <c r="AD148" s="41">
        <f t="shared" si="290"/>
        <v>0</v>
      </c>
      <c r="AE148" s="41">
        <f t="shared" si="290"/>
        <v>0</v>
      </c>
      <c r="AF148" s="41">
        <f t="shared" si="290"/>
        <v>0</v>
      </c>
      <c r="AG148" s="42">
        <f t="shared" si="290"/>
        <v>0</v>
      </c>
      <c r="AH148" s="43"/>
      <c r="AI148" s="41">
        <f t="shared" ref="AI148:AM149" si="291">IF($AH$147&gt;0,IF(AI146=AI55,0.5,IF(AI146&gt;AI55,1,0)),0)</f>
        <v>0</v>
      </c>
      <c r="AJ148" s="41">
        <f t="shared" si="291"/>
        <v>0</v>
      </c>
      <c r="AK148" s="41">
        <f t="shared" si="291"/>
        <v>0</v>
      </c>
      <c r="AL148" s="41">
        <f t="shared" si="291"/>
        <v>0</v>
      </c>
      <c r="AM148" s="42">
        <f t="shared" si="291"/>
        <v>0</v>
      </c>
      <c r="AN148" s="43"/>
      <c r="AO148" s="41">
        <f t="shared" ref="AO148:AS149" si="292">IF($AN$147&gt;0,IF(AO146=AO41,0.5,IF(AO146&gt;AO41,1,0)),0)</f>
        <v>1</v>
      </c>
      <c r="AP148" s="41">
        <f t="shared" si="292"/>
        <v>0</v>
      </c>
      <c r="AQ148" s="41">
        <f t="shared" si="292"/>
        <v>1</v>
      </c>
      <c r="AR148" s="41">
        <f t="shared" si="292"/>
        <v>1</v>
      </c>
      <c r="AS148" s="42">
        <f t="shared" si="292"/>
        <v>0</v>
      </c>
      <c r="AT148" s="43"/>
      <c r="AU148" s="41">
        <f t="shared" ref="AU148:AY149" si="293">IF($AT$147&gt;0,IF(AU146=AU84,0.5,IF(AU146&gt;AU84,1,0)),0)</f>
        <v>1</v>
      </c>
      <c r="AV148" s="41">
        <f t="shared" si="293"/>
        <v>1</v>
      </c>
      <c r="AW148" s="41">
        <f t="shared" si="293"/>
        <v>1</v>
      </c>
      <c r="AX148" s="41">
        <f t="shared" si="293"/>
        <v>1</v>
      </c>
      <c r="AY148" s="42">
        <f t="shared" si="293"/>
        <v>1</v>
      </c>
      <c r="AZ148" s="43"/>
      <c r="BA148" s="41">
        <f t="shared" ref="BA148:BE149" si="294">IF($AZ$147&gt;0,IF(BA146=BA118,0.5,IF(BA146&gt;BA118,1,0)),0)</f>
        <v>0</v>
      </c>
      <c r="BB148" s="41">
        <f t="shared" si="294"/>
        <v>0</v>
      </c>
      <c r="BC148" s="41">
        <f t="shared" si="294"/>
        <v>0</v>
      </c>
      <c r="BD148" s="41">
        <f t="shared" si="294"/>
        <v>0</v>
      </c>
      <c r="BE148" s="42">
        <f t="shared" si="294"/>
        <v>0</v>
      </c>
      <c r="BF148" s="48"/>
      <c r="BG148" s="21"/>
      <c r="BH148" s="21"/>
      <c r="BI148" s="21"/>
      <c r="BJ148" s="21"/>
      <c r="BK148" s="21"/>
      <c r="BL148" s="21"/>
      <c r="BM148" s="21"/>
      <c r="BN148" s="21"/>
      <c r="BO148" s="21"/>
      <c r="BP148" s="21"/>
      <c r="BQ148" s="21"/>
    </row>
    <row r="149" spans="1:69" ht="15.75" customHeight="1" x14ac:dyDescent="0.25">
      <c r="A149" s="37"/>
      <c r="B149" s="38" t="s">
        <v>38</v>
      </c>
      <c r="C149" s="47"/>
      <c r="D149" s="43"/>
      <c r="E149" s="41">
        <f t="shared" si="287"/>
        <v>1</v>
      </c>
      <c r="F149" s="41">
        <f t="shared" si="287"/>
        <v>1</v>
      </c>
      <c r="G149" s="41">
        <f t="shared" si="287"/>
        <v>1</v>
      </c>
      <c r="H149" s="41">
        <f t="shared" si="287"/>
        <v>1</v>
      </c>
      <c r="I149" s="42">
        <f t="shared" si="287"/>
        <v>1</v>
      </c>
      <c r="J149" s="43"/>
      <c r="K149" s="41">
        <f t="shared" si="288"/>
        <v>1</v>
      </c>
      <c r="L149" s="41">
        <f t="shared" si="288"/>
        <v>0</v>
      </c>
      <c r="M149" s="41">
        <f t="shared" si="288"/>
        <v>0</v>
      </c>
      <c r="N149" s="41">
        <f t="shared" si="288"/>
        <v>1</v>
      </c>
      <c r="O149" s="42">
        <f t="shared" si="288"/>
        <v>1</v>
      </c>
      <c r="P149" s="43"/>
      <c r="Q149" s="41">
        <f>IF($P$147&gt;0,IF(Q147=Q15,0.5,IF(Q147&gt;Q15,1,0)),0)</f>
        <v>0</v>
      </c>
      <c r="R149" s="41">
        <f>IF($P$147&gt;0,IF(R147=R15,0.5,IF(R147&gt;R15,1,0)),0)</f>
        <v>0</v>
      </c>
      <c r="S149" s="41">
        <f>IF($P$147&gt;0,IF(S147=S15,0.5,IF(S147&gt;S15,1,0)),0)</f>
        <v>0.5</v>
      </c>
      <c r="T149" s="41">
        <f>IF($P$147&gt;0,IF(T147=T15,0.5,IF(T147&gt;T15,1,0)),0)</f>
        <v>0</v>
      </c>
      <c r="U149" s="42">
        <f>IF($P$147&gt;0,IF(U147=U15,0.5,IF(U147&gt;U15,1,0)),0)</f>
        <v>0</v>
      </c>
      <c r="V149" s="43"/>
      <c r="W149" s="41">
        <f t="shared" si="289"/>
        <v>1</v>
      </c>
      <c r="X149" s="41">
        <f t="shared" si="289"/>
        <v>1</v>
      </c>
      <c r="Y149" s="41">
        <f t="shared" si="289"/>
        <v>0</v>
      </c>
      <c r="Z149" s="41">
        <f t="shared" si="289"/>
        <v>1</v>
      </c>
      <c r="AA149" s="42">
        <f t="shared" si="289"/>
        <v>0</v>
      </c>
      <c r="AB149" s="43"/>
      <c r="AC149" s="41">
        <f t="shared" si="290"/>
        <v>0</v>
      </c>
      <c r="AD149" s="41">
        <f t="shared" si="290"/>
        <v>0</v>
      </c>
      <c r="AE149" s="41">
        <f t="shared" si="290"/>
        <v>0</v>
      </c>
      <c r="AF149" s="41">
        <f t="shared" si="290"/>
        <v>0</v>
      </c>
      <c r="AG149" s="42">
        <f t="shared" si="290"/>
        <v>0</v>
      </c>
      <c r="AH149" s="43"/>
      <c r="AI149" s="41">
        <f t="shared" si="291"/>
        <v>0</v>
      </c>
      <c r="AJ149" s="41">
        <f t="shared" si="291"/>
        <v>0</v>
      </c>
      <c r="AK149" s="41">
        <f t="shared" si="291"/>
        <v>0</v>
      </c>
      <c r="AL149" s="41">
        <f t="shared" si="291"/>
        <v>0</v>
      </c>
      <c r="AM149" s="42">
        <f t="shared" si="291"/>
        <v>0</v>
      </c>
      <c r="AN149" s="43"/>
      <c r="AO149" s="41">
        <f t="shared" si="292"/>
        <v>1</v>
      </c>
      <c r="AP149" s="41">
        <f t="shared" si="292"/>
        <v>0</v>
      </c>
      <c r="AQ149" s="41">
        <f t="shared" si="292"/>
        <v>1</v>
      </c>
      <c r="AR149" s="41">
        <f t="shared" si="292"/>
        <v>1</v>
      </c>
      <c r="AS149" s="42">
        <f t="shared" si="292"/>
        <v>1</v>
      </c>
      <c r="AT149" s="43"/>
      <c r="AU149" s="41">
        <f t="shared" si="293"/>
        <v>1</v>
      </c>
      <c r="AV149" s="41">
        <f t="shared" si="293"/>
        <v>1</v>
      </c>
      <c r="AW149" s="41">
        <f t="shared" si="293"/>
        <v>1</v>
      </c>
      <c r="AX149" s="41">
        <f t="shared" si="293"/>
        <v>1</v>
      </c>
      <c r="AY149" s="42">
        <f t="shared" si="293"/>
        <v>1</v>
      </c>
      <c r="AZ149" s="43"/>
      <c r="BA149" s="41">
        <f t="shared" si="294"/>
        <v>0</v>
      </c>
      <c r="BB149" s="41">
        <f t="shared" si="294"/>
        <v>0</v>
      </c>
      <c r="BC149" s="41">
        <f t="shared" si="294"/>
        <v>0</v>
      </c>
      <c r="BD149" s="41">
        <f t="shared" si="294"/>
        <v>0</v>
      </c>
      <c r="BE149" s="42">
        <f t="shared" si="294"/>
        <v>0</v>
      </c>
      <c r="BF149" s="48"/>
      <c r="BG149" s="21"/>
      <c r="BH149" s="21"/>
      <c r="BI149" s="21"/>
      <c r="BJ149" s="21"/>
      <c r="BK149" s="21"/>
      <c r="BL149" s="21"/>
      <c r="BM149" s="21"/>
      <c r="BN149" s="21"/>
      <c r="BO149" s="21"/>
      <c r="BP149" s="21"/>
      <c r="BQ149" s="21"/>
    </row>
    <row r="150" spans="1:69" ht="14.25" customHeight="1" x14ac:dyDescent="0.25">
      <c r="A150" s="49"/>
      <c r="B150" s="50" t="s">
        <v>39</v>
      </c>
      <c r="C150" s="51"/>
      <c r="D150" s="52"/>
      <c r="E150" s="53"/>
      <c r="F150" s="53"/>
      <c r="G150" s="53"/>
      <c r="H150" s="53"/>
      <c r="I150" s="54">
        <f>SUM(E148+F148+G148+H148+I148+E149+F149+G149+H149+I149)</f>
        <v>10</v>
      </c>
      <c r="J150" s="52"/>
      <c r="K150" s="53"/>
      <c r="L150" s="53"/>
      <c r="M150" s="53"/>
      <c r="N150" s="53"/>
      <c r="O150" s="54">
        <f>SUM(K148+L148+M148+N148+O148+K149+L149+M149+N149+O149)</f>
        <v>7</v>
      </c>
      <c r="P150" s="52"/>
      <c r="Q150" s="53"/>
      <c r="R150" s="53"/>
      <c r="S150" s="53"/>
      <c r="T150" s="53"/>
      <c r="U150" s="54">
        <f>SUM(Q148+R148+S148+T148+U148+Q149+R149+S149+T149+U149)</f>
        <v>0.5</v>
      </c>
      <c r="V150" s="52"/>
      <c r="W150" s="53"/>
      <c r="X150" s="53"/>
      <c r="Y150" s="53"/>
      <c r="Z150" s="53"/>
      <c r="AA150" s="54">
        <f>SUM(W148+X148+Y148+Z148+AA148+W149+X149+Y149+Z149+AA149)</f>
        <v>7</v>
      </c>
      <c r="AB150" s="52"/>
      <c r="AC150" s="53"/>
      <c r="AD150" s="53"/>
      <c r="AE150" s="53"/>
      <c r="AF150" s="53"/>
      <c r="AG150" s="54">
        <f>SUM(AC148+AD148+AE148+AF148+AG148+AC149+AD149+AE149+AF149+AG149)</f>
        <v>0</v>
      </c>
      <c r="AH150" s="52"/>
      <c r="AI150" s="53"/>
      <c r="AJ150" s="53"/>
      <c r="AK150" s="53"/>
      <c r="AL150" s="53"/>
      <c r="AM150" s="54">
        <f>SUM(AI148+AJ148+AK148+AL148+AM148+AI149+AJ149+AK149+AL149+AM149)</f>
        <v>0</v>
      </c>
      <c r="AN150" s="52"/>
      <c r="AO150" s="53"/>
      <c r="AP150" s="53"/>
      <c r="AQ150" s="53"/>
      <c r="AR150" s="53"/>
      <c r="AS150" s="54">
        <f>SUM(AO148+AP148+AQ148+AR148+AS148+AO149+AP149+AQ149+AR149+AS149)</f>
        <v>7</v>
      </c>
      <c r="AT150" s="52"/>
      <c r="AU150" s="53"/>
      <c r="AV150" s="53"/>
      <c r="AW150" s="53"/>
      <c r="AX150" s="53"/>
      <c r="AY150" s="54">
        <f>SUM(AU148+AV148+AW148+AX148+AY148+AU149+AV149+AW149+AX149+AY149)</f>
        <v>10</v>
      </c>
      <c r="AZ150" s="52"/>
      <c r="BA150" s="53"/>
      <c r="BB150" s="53"/>
      <c r="BC150" s="53"/>
      <c r="BD150" s="53"/>
      <c r="BE150" s="54">
        <f>SUM(BA148+BB148+BC148+BD148+BE148+BA149+BB149+BC149+BD149+BE149)</f>
        <v>0</v>
      </c>
      <c r="BF150" s="55"/>
      <c r="BG150" s="56"/>
      <c r="BH150" s="56"/>
      <c r="BI150" s="56"/>
      <c r="BJ150" s="56"/>
      <c r="BK150" s="56"/>
      <c r="BL150" s="56"/>
      <c r="BM150" s="56"/>
      <c r="BN150" s="56"/>
      <c r="BO150" s="56"/>
      <c r="BP150" s="56"/>
      <c r="BQ150" s="56"/>
    </row>
    <row r="151" spans="1:69" ht="15" customHeight="1" x14ac:dyDescent="0.2">
      <c r="A151" s="60"/>
      <c r="B151" s="61"/>
      <c r="C151" s="62"/>
      <c r="D151" s="63"/>
      <c r="E151" s="64"/>
      <c r="F151" s="64"/>
      <c r="G151" s="64"/>
      <c r="H151" s="64"/>
      <c r="I151" s="65"/>
      <c r="J151" s="63"/>
      <c r="K151" s="64"/>
      <c r="L151" s="64"/>
      <c r="M151" s="64"/>
      <c r="N151" s="64"/>
      <c r="O151" s="65"/>
      <c r="P151" s="63"/>
      <c r="Q151" s="64"/>
      <c r="R151" s="64"/>
      <c r="S151" s="64"/>
      <c r="T151" s="64"/>
      <c r="U151" s="65"/>
      <c r="V151" s="63"/>
      <c r="W151" s="64"/>
      <c r="X151" s="64"/>
      <c r="Y151" s="64"/>
      <c r="Z151" s="64"/>
      <c r="AA151" s="65"/>
      <c r="AB151" s="63"/>
      <c r="AC151" s="64"/>
      <c r="AD151" s="64"/>
      <c r="AE151" s="64"/>
      <c r="AF151" s="64"/>
      <c r="AG151" s="65"/>
      <c r="AH151" s="63"/>
      <c r="AI151" s="64"/>
      <c r="AJ151" s="64"/>
      <c r="AK151" s="64"/>
      <c r="AL151" s="64"/>
      <c r="AM151" s="65"/>
      <c r="AN151" s="63"/>
      <c r="AO151" s="64"/>
      <c r="AP151" s="64"/>
      <c r="AQ151" s="64"/>
      <c r="AR151" s="64"/>
      <c r="AS151" s="65"/>
      <c r="AT151" s="63"/>
      <c r="AU151" s="64"/>
      <c r="AV151" s="64"/>
      <c r="AW151" s="64"/>
      <c r="AX151" s="64"/>
      <c r="AY151" s="65"/>
      <c r="AZ151" s="63"/>
      <c r="BA151" s="64"/>
      <c r="BB151" s="64"/>
      <c r="BC151" s="64"/>
      <c r="BD151" s="64"/>
      <c r="BE151" s="65"/>
      <c r="BF151" s="35"/>
      <c r="BG151" s="36"/>
      <c r="BH151" s="36"/>
      <c r="BI151" s="36"/>
      <c r="BJ151" s="36"/>
      <c r="BK151" s="36"/>
      <c r="BL151" s="36"/>
      <c r="BM151" s="36"/>
      <c r="BN151" s="36"/>
      <c r="BO151" s="36"/>
      <c r="BP151" s="36"/>
      <c r="BQ151" s="36"/>
    </row>
    <row r="152" spans="1:69" ht="15" customHeight="1" x14ac:dyDescent="0.2">
      <c r="A152" s="66"/>
      <c r="B152" s="67"/>
      <c r="C152" s="68"/>
      <c r="D152" s="69"/>
      <c r="E152" s="70"/>
      <c r="F152" s="70"/>
      <c r="G152" s="70"/>
      <c r="H152" s="70"/>
      <c r="I152" s="71"/>
      <c r="J152" s="69"/>
      <c r="K152" s="70"/>
      <c r="L152" s="70"/>
      <c r="M152" s="70"/>
      <c r="N152" s="70"/>
      <c r="O152" s="71"/>
      <c r="P152" s="69"/>
      <c r="Q152" s="70"/>
      <c r="R152" s="70"/>
      <c r="S152" s="70"/>
      <c r="T152" s="70"/>
      <c r="U152" s="71"/>
      <c r="V152" s="69"/>
      <c r="W152" s="70"/>
      <c r="X152" s="70"/>
      <c r="Y152" s="70"/>
      <c r="Z152" s="70"/>
      <c r="AA152" s="71"/>
      <c r="AB152" s="69"/>
      <c r="AC152" s="70"/>
      <c r="AD152" s="70"/>
      <c r="AE152" s="70"/>
      <c r="AF152" s="70"/>
      <c r="AG152" s="71"/>
      <c r="AH152" s="69"/>
      <c r="AI152" s="70"/>
      <c r="AJ152" s="70"/>
      <c r="AK152" s="70"/>
      <c r="AL152" s="70"/>
      <c r="AM152" s="71"/>
      <c r="AN152" s="69"/>
      <c r="AO152" s="70"/>
      <c r="AP152" s="70"/>
      <c r="AQ152" s="70"/>
      <c r="AR152" s="70"/>
      <c r="AS152" s="71"/>
      <c r="AT152" s="69"/>
      <c r="AU152" s="70"/>
      <c r="AV152" s="70"/>
      <c r="AW152" s="70"/>
      <c r="AX152" s="70"/>
      <c r="AY152" s="71"/>
      <c r="AZ152" s="69"/>
      <c r="BA152" s="70"/>
      <c r="BB152" s="70"/>
      <c r="BC152" s="70"/>
      <c r="BD152" s="70"/>
      <c r="BE152" s="71"/>
      <c r="BF152" s="48"/>
      <c r="BG152" s="21"/>
      <c r="BH152" s="21"/>
      <c r="BI152" s="21"/>
      <c r="BJ152" s="21"/>
      <c r="BK152" s="21"/>
      <c r="BL152" s="21"/>
      <c r="BM152" s="21"/>
      <c r="BN152" s="21"/>
      <c r="BO152" s="21"/>
      <c r="BP152" s="21"/>
      <c r="BQ152" s="21"/>
    </row>
    <row r="153" spans="1:69" ht="15" customHeight="1" x14ac:dyDescent="0.2">
      <c r="A153" s="66"/>
      <c r="B153" s="67"/>
      <c r="C153" s="68"/>
      <c r="D153" s="69"/>
      <c r="E153" s="70"/>
      <c r="F153" s="70"/>
      <c r="G153" s="70"/>
      <c r="H153" s="70"/>
      <c r="I153" s="72">
        <f>I146+I130+I118+I102+I84+I68+I55+I41+I28+I14</f>
        <v>12364</v>
      </c>
      <c r="J153" s="69"/>
      <c r="K153" s="70"/>
      <c r="L153" s="70"/>
      <c r="M153" s="70"/>
      <c r="N153" s="70"/>
      <c r="O153" s="72">
        <f>O146+O130+O118+O102+O84+O68+O55+O41+O28+O14</f>
        <v>12487</v>
      </c>
      <c r="P153" s="69"/>
      <c r="Q153" s="70"/>
      <c r="R153" s="70"/>
      <c r="S153" s="70"/>
      <c r="T153" s="70"/>
      <c r="U153" s="72">
        <f>U146+U130+U118+U102+U84+U68+U55+U41+U28+U14</f>
        <v>12803</v>
      </c>
      <c r="V153" s="69"/>
      <c r="W153" s="70"/>
      <c r="X153" s="70"/>
      <c r="Y153" s="70"/>
      <c r="Z153" s="70"/>
      <c r="AA153" s="72">
        <f>AA130+AA118+AA102+AA84+AA68+AA55+AA41+AA28+AA14</f>
        <v>10976</v>
      </c>
      <c r="AB153" s="69"/>
      <c r="AC153" s="70"/>
      <c r="AD153" s="70"/>
      <c r="AE153" s="70"/>
      <c r="AF153" s="70"/>
      <c r="AG153" s="71"/>
      <c r="AH153" s="69"/>
      <c r="AI153" s="70"/>
      <c r="AJ153" s="70"/>
      <c r="AK153" s="70"/>
      <c r="AL153" s="70"/>
      <c r="AM153" s="71"/>
      <c r="AN153" s="69"/>
      <c r="AO153" s="70"/>
      <c r="AP153" s="70"/>
      <c r="AQ153" s="70"/>
      <c r="AR153" s="70"/>
      <c r="AS153" s="71"/>
      <c r="AT153" s="69"/>
      <c r="AU153" s="70"/>
      <c r="AV153" s="70"/>
      <c r="AW153" s="70"/>
      <c r="AX153" s="70"/>
      <c r="AY153" s="71"/>
      <c r="AZ153" s="69"/>
      <c r="BA153" s="70"/>
      <c r="BB153" s="70"/>
      <c r="BC153" s="70"/>
      <c r="BD153" s="70"/>
      <c r="BE153" s="71"/>
      <c r="BF153" s="48"/>
      <c r="BG153" s="21"/>
      <c r="BH153" s="21"/>
      <c r="BI153" s="21"/>
      <c r="BJ153" s="21"/>
      <c r="BK153" s="21"/>
      <c r="BL153" s="21"/>
      <c r="BM153" s="21"/>
      <c r="BN153" s="21"/>
      <c r="BO153" s="21"/>
      <c r="BP153" s="21"/>
      <c r="BQ153" s="21"/>
    </row>
    <row r="154" spans="1:69" ht="15" customHeight="1" x14ac:dyDescent="0.2">
      <c r="A154" s="73"/>
      <c r="B154" s="74"/>
      <c r="C154" s="75"/>
      <c r="D154" s="76"/>
      <c r="E154" s="77"/>
      <c r="F154" s="77"/>
      <c r="G154" s="77"/>
      <c r="H154" s="77"/>
      <c r="I154" s="78">
        <f>I153/80</f>
        <v>154.55000000000001</v>
      </c>
      <c r="J154" s="76"/>
      <c r="K154" s="77"/>
      <c r="L154" s="77"/>
      <c r="M154" s="77"/>
      <c r="N154" s="77"/>
      <c r="O154" s="78">
        <f>O153/80</f>
        <v>156.08750000000001</v>
      </c>
      <c r="P154" s="76"/>
      <c r="Q154" s="77"/>
      <c r="R154" s="77"/>
      <c r="S154" s="77"/>
      <c r="T154" s="77"/>
      <c r="U154" s="78">
        <f>U153/80</f>
        <v>160.03749999999999</v>
      </c>
      <c r="V154" s="76"/>
      <c r="W154" s="77"/>
      <c r="X154" s="77"/>
      <c r="Y154" s="77"/>
      <c r="Z154" s="77"/>
      <c r="AA154" s="78">
        <f>AA153/72</f>
        <v>152.44444444444446</v>
      </c>
      <c r="AB154" s="76"/>
      <c r="AC154" s="77"/>
      <c r="AD154" s="77"/>
      <c r="AE154" s="77"/>
      <c r="AF154" s="77"/>
      <c r="AG154" s="79"/>
      <c r="AH154" s="76"/>
      <c r="AI154" s="77"/>
      <c r="AJ154" s="77"/>
      <c r="AK154" s="77"/>
      <c r="AL154" s="77"/>
      <c r="AM154" s="79"/>
      <c r="AN154" s="76"/>
      <c r="AO154" s="77"/>
      <c r="AP154" s="77"/>
      <c r="AQ154" s="77"/>
      <c r="AR154" s="77"/>
      <c r="AS154" s="79"/>
      <c r="AT154" s="76"/>
      <c r="AU154" s="77"/>
      <c r="AV154" s="77"/>
      <c r="AW154" s="77"/>
      <c r="AX154" s="77"/>
      <c r="AY154" s="79"/>
      <c r="AZ154" s="76"/>
      <c r="BA154" s="77"/>
      <c r="BB154" s="77"/>
      <c r="BC154" s="77"/>
      <c r="BD154" s="77"/>
      <c r="BE154" s="79"/>
      <c r="BF154" s="48"/>
      <c r="BG154" s="21"/>
      <c r="BH154" s="21"/>
      <c r="BI154" s="21"/>
      <c r="BJ154" s="21"/>
      <c r="BK154" s="21"/>
      <c r="BL154" s="21"/>
      <c r="BM154" s="21"/>
      <c r="BN154" s="21"/>
      <c r="BO154" s="21"/>
      <c r="BP154" s="21"/>
      <c r="BQ154" s="21"/>
    </row>
  </sheetData>
  <mergeCells count="19">
    <mergeCell ref="B46:C46"/>
    <mergeCell ref="B135:C135"/>
    <mergeCell ref="B60:C60"/>
    <mergeCell ref="B73:C73"/>
    <mergeCell ref="B89:C89"/>
    <mergeCell ref="B107:C107"/>
    <mergeCell ref="B123:C123"/>
    <mergeCell ref="B19:C19"/>
    <mergeCell ref="B33:C33"/>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3"/>
  <sheetViews>
    <sheetView showGridLines="0" workbookViewId="0">
      <selection activeCell="H96" sqref="H96"/>
    </sheetView>
  </sheetViews>
  <sheetFormatPr baseColWidth="10" defaultColWidth="10.875" defaultRowHeight="12.75" customHeight="1" x14ac:dyDescent="0.2"/>
  <cols>
    <col min="1" max="1" width="9.875" style="5" customWidth="1"/>
    <col min="2" max="2" width="9.75" style="5" customWidth="1"/>
    <col min="3" max="3" width="7.375" style="5" hidden="1" customWidth="1"/>
    <col min="4" max="4" width="10.25" style="5" hidden="1" customWidth="1"/>
    <col min="5" max="5" width="3.875" style="5" hidden="1" customWidth="1"/>
    <col min="6" max="6" width="6.75"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75</v>
      </c>
      <c r="B1" s="80" t="s">
        <v>76</v>
      </c>
      <c r="C1" s="80" t="s">
        <v>100</v>
      </c>
      <c r="D1" s="80" t="s">
        <v>101</v>
      </c>
      <c r="E1" s="80" t="s">
        <v>22</v>
      </c>
      <c r="F1" s="80" t="s">
        <v>23</v>
      </c>
      <c r="G1" s="109" t="s">
        <v>26</v>
      </c>
      <c r="H1" s="81" t="s">
        <v>24</v>
      </c>
      <c r="I1" s="82"/>
    </row>
    <row r="2" spans="1:9" hidden="1" x14ac:dyDescent="0.2">
      <c r="A2" s="83">
        <f>'Détail par équipe'!B77</f>
        <v>4</v>
      </c>
      <c r="B2" s="83">
        <f>'Détail par équipe'!C77</f>
        <v>0</v>
      </c>
      <c r="C2" s="84"/>
      <c r="D2" s="84"/>
      <c r="E2" s="83">
        <f>'Détail par équipe'!BO77</f>
        <v>0</v>
      </c>
      <c r="F2" s="83">
        <f>'Détail par équipe'!BP77</f>
        <v>0</v>
      </c>
      <c r="G2" s="110" t="e">
        <f>ROUNDDOWN(IF(H2&gt;220,0,((220-H2)*0.7)),0)</f>
        <v>#DIV/0!</v>
      </c>
      <c r="H2" s="88" t="e">
        <f>ROUNDDOWN(F2/E2,0)</f>
        <v>#DIV/0!</v>
      </c>
      <c r="I2" s="87"/>
    </row>
    <row r="3" spans="1:9" hidden="1" x14ac:dyDescent="0.2">
      <c r="A3" s="83">
        <f>'Détail par équipe'!B78</f>
        <v>5</v>
      </c>
      <c r="B3" s="83">
        <f>'Détail par équipe'!C78</f>
        <v>0</v>
      </c>
      <c r="C3" s="84"/>
      <c r="D3" s="84"/>
      <c r="E3" s="83">
        <f>'Détail par équipe'!BO78</f>
        <v>0</v>
      </c>
      <c r="F3" s="83">
        <f>'Détail par équipe'!BP78</f>
        <v>0</v>
      </c>
      <c r="G3" s="110" t="e">
        <f>ROUNDDOWN(IF(H3&gt;220,0,((220-H3)*0.7)),0)</f>
        <v>#DIV/0!</v>
      </c>
      <c r="H3" s="88" t="e">
        <f>ROUNDDOWN(F3/E3,0)</f>
        <v>#DIV/0!</v>
      </c>
      <c r="I3" s="87"/>
    </row>
    <row r="4" spans="1:9" hidden="1" x14ac:dyDescent="0.2">
      <c r="A4" s="83">
        <f>'Détail par équipe'!B65</f>
        <v>5</v>
      </c>
      <c r="B4" s="83">
        <f>'Détail par équipe'!C65</f>
        <v>0</v>
      </c>
      <c r="C4" s="84"/>
      <c r="D4" s="84"/>
      <c r="E4" s="85">
        <f>ROUNDDOWN('Détail par équipe'!BO65,0)</f>
        <v>0</v>
      </c>
      <c r="F4" s="85">
        <f>ROUNDDOWN('Détail par équipe'!BP65,0)</f>
        <v>0</v>
      </c>
      <c r="G4" s="110" t="e">
        <f>ROUNDDOWN(IF(H4&gt;220,0,((220-H4)*0.7)),0)</f>
        <v>#DIV/0!</v>
      </c>
      <c r="H4" s="88" t="e">
        <f>ROUNDDOWN(F4/E4,0)</f>
        <v>#DIV/0!</v>
      </c>
      <c r="I4" s="87"/>
    </row>
    <row r="5" spans="1:9" hidden="1" x14ac:dyDescent="0.2">
      <c r="A5" s="83">
        <f>'Détail par équipe'!B94</f>
        <v>5</v>
      </c>
      <c r="B5" s="83">
        <f>'Détail par équipe'!C94</f>
        <v>0</v>
      </c>
      <c r="C5" s="84"/>
      <c r="D5" s="84"/>
      <c r="E5" s="85">
        <f>ROUNDDOWN('Détail par équipe'!BO94,0)</f>
        <v>0</v>
      </c>
      <c r="F5" s="85">
        <f>ROUNDDOWN('Détail par équipe'!BP94,0)</f>
        <v>0</v>
      </c>
      <c r="G5" s="110" t="e">
        <f>ROUNDDOWN(IF(H5&gt;220,0,((220-H5)*0.7)),0)</f>
        <v>#DIV/0!</v>
      </c>
      <c r="H5" s="88" t="e">
        <f>ROUNDDOWN(F5/E5,0)</f>
        <v>#DIV/0!</v>
      </c>
      <c r="I5" s="90"/>
    </row>
    <row r="6" spans="1:9" hidden="1" x14ac:dyDescent="0.2">
      <c r="A6" s="83">
        <f>'Détail par équipe'!B129</f>
        <v>6</v>
      </c>
      <c r="B6" s="83">
        <f>'Détail par équipe'!C129</f>
        <v>0</v>
      </c>
      <c r="C6" s="84"/>
      <c r="D6" s="84"/>
      <c r="E6" s="84"/>
      <c r="F6" s="84"/>
      <c r="G6" s="110">
        <f>ROUNDDOWN(IF(H6&gt;220,0,((220-H6)*0.7)),0)</f>
        <v>70</v>
      </c>
      <c r="H6" s="88">
        <f>ROUNDDOWN('Détail par équipe'!BQ129,0)</f>
        <v>120</v>
      </c>
      <c r="I6" s="87"/>
    </row>
    <row r="7" spans="1:9" hidden="1" x14ac:dyDescent="0.2">
      <c r="A7" s="83">
        <f>'Détail par équipe'!B66</f>
        <v>6</v>
      </c>
      <c r="B7" s="83">
        <f>'Détail par équipe'!C66</f>
        <v>0</v>
      </c>
      <c r="C7" s="84"/>
      <c r="D7" s="84"/>
      <c r="E7" s="85">
        <f>'Détail par équipe'!BO66</f>
        <v>0</v>
      </c>
      <c r="F7" s="85">
        <f>'Détail par équipe'!BP66</f>
        <v>0</v>
      </c>
      <c r="G7" s="110" t="e">
        <f>ROUNDDOWN(IF(H7&gt;220,0,((220-H7)*0.7)),0)</f>
        <v>#DIV/0!</v>
      </c>
      <c r="H7" s="93" t="e">
        <f>'Détail par équipe'!BQ66</f>
        <v>#DIV/0!</v>
      </c>
      <c r="I7" s="91"/>
    </row>
    <row r="8" spans="1:9" hidden="1" x14ac:dyDescent="0.2">
      <c r="A8" s="83">
        <f>'Détail par équipe'!B95</f>
        <v>6</v>
      </c>
      <c r="B8" s="83">
        <f>'Détail par équipe'!C95</f>
        <v>0</v>
      </c>
      <c r="C8" s="84"/>
      <c r="D8" s="84"/>
      <c r="E8" s="85">
        <f>ROUNDDOWN('Détail par équipe'!BO95,0)</f>
        <v>0</v>
      </c>
      <c r="F8" s="85">
        <f>ROUNDDOWN('Détail par équipe'!BP95,0)</f>
        <v>0</v>
      </c>
      <c r="G8" s="110" t="e">
        <f>ROUNDDOWN(IF(H8&gt;220,0,((220-H8)*0.7)),0)</f>
        <v>#DIV/0!</v>
      </c>
      <c r="H8" s="88" t="e">
        <f>ROUNDDOWN(F8/E8,0)</f>
        <v>#DIV/0!</v>
      </c>
      <c r="I8" s="87"/>
    </row>
    <row r="9" spans="1:9" hidden="1" x14ac:dyDescent="0.2">
      <c r="A9" s="83">
        <f>'Détail par équipe'!B79</f>
        <v>6</v>
      </c>
      <c r="B9" s="83">
        <f>'Détail par équipe'!C79</f>
        <v>0</v>
      </c>
      <c r="C9" s="84"/>
      <c r="D9" s="84"/>
      <c r="E9" s="85">
        <f>ROUNDDOWN('Détail par équipe'!BO79,0)</f>
        <v>0</v>
      </c>
      <c r="F9" s="85">
        <f>ROUNDDOWN('Détail par équipe'!BP79,0)</f>
        <v>0</v>
      </c>
      <c r="G9" s="110" t="e">
        <f>ROUNDDOWN(IF(H9&gt;220,0,((220-H9)*0.7)),0)</f>
        <v>#DIV/0!</v>
      </c>
      <c r="H9" s="88" t="e">
        <f>ROUNDDOWN(F9/E9,0)</f>
        <v>#DIV/0!</v>
      </c>
      <c r="I9" s="90"/>
    </row>
    <row r="10" spans="1:9" hidden="1" x14ac:dyDescent="0.2">
      <c r="A10" s="83">
        <f>'Détail par équipe'!B80</f>
        <v>7</v>
      </c>
      <c r="B10" s="83">
        <f>'Détail par équipe'!C80</f>
        <v>0</v>
      </c>
      <c r="C10" s="84"/>
      <c r="D10" s="84"/>
      <c r="E10" s="85">
        <f>ROUNDDOWN('Détail par équipe'!BO80,0)</f>
        <v>0</v>
      </c>
      <c r="F10" s="85">
        <f>ROUNDDOWN('Détail par équipe'!BP80,0)</f>
        <v>0</v>
      </c>
      <c r="G10" s="110" t="e">
        <f>ROUNDDOWN(IF(H10&gt;220,0,((220-H10)*0.7)),0)</f>
        <v>#DIV/0!</v>
      </c>
      <c r="H10" s="93" t="e">
        <f>ROUNDDOWN('Détail par équipe'!BQ80,0)</f>
        <v>#DIV/0!</v>
      </c>
      <c r="I10" s="87"/>
    </row>
    <row r="11" spans="1:9" hidden="1" x14ac:dyDescent="0.2">
      <c r="A11" s="83">
        <f>'Détail par équipe'!B96</f>
        <v>7</v>
      </c>
      <c r="B11" s="83">
        <f>'Détail par équipe'!C96</f>
        <v>0</v>
      </c>
      <c r="C11" s="84"/>
      <c r="D11" s="84"/>
      <c r="E11" s="85">
        <f>ROUNDDOWN('Détail par équipe'!BO96,0)</f>
        <v>0</v>
      </c>
      <c r="F11" s="85">
        <f>ROUNDDOWN('Détail par équipe'!BP96,0)</f>
        <v>0</v>
      </c>
      <c r="G11" s="110" t="e">
        <f>ROUNDDOWN(IF(H11&gt;220,0,((220-H11)*0.7)),0)</f>
        <v>#DIV/0!</v>
      </c>
      <c r="H11" s="88" t="e">
        <f>ROUNDDOWN(F11/E11,0)</f>
        <v>#DIV/0!</v>
      </c>
      <c r="I11" s="87"/>
    </row>
    <row r="12" spans="1:9" hidden="1" x14ac:dyDescent="0.2">
      <c r="A12" s="83">
        <f>'Détail par équipe'!B67</f>
        <v>7</v>
      </c>
      <c r="B12" s="83">
        <f>'Détail par équipe'!C67</f>
        <v>0</v>
      </c>
      <c r="C12" s="84"/>
      <c r="D12" s="84"/>
      <c r="E12" s="85">
        <f>'Détail par équipe'!BO67</f>
        <v>0</v>
      </c>
      <c r="F12" s="85">
        <f>'Détail par équipe'!BP67</f>
        <v>0</v>
      </c>
      <c r="G12" s="110" t="e">
        <f>ROUNDDOWN(IF(H12&gt;220,0,((220-H12)*0.7)),0)</f>
        <v>#DIV/0!</v>
      </c>
      <c r="H12" s="88" t="e">
        <f>ROUNDDOWN(F12/E12,0)</f>
        <v>#DIV/0!</v>
      </c>
      <c r="I12" s="87"/>
    </row>
    <row r="13" spans="1:9" hidden="1" x14ac:dyDescent="0.2">
      <c r="A13" s="83">
        <f>'Détail par équipe'!B115</f>
        <v>8</v>
      </c>
      <c r="B13" s="83">
        <f>'Détail par équipe'!C115</f>
        <v>0</v>
      </c>
      <c r="C13" s="84"/>
      <c r="D13" s="84"/>
      <c r="E13" s="84"/>
      <c r="F13" s="84"/>
      <c r="G13" s="110" t="e">
        <f>ROUNDDOWN(IF(H13&gt;220,0,((220-H13)*0.7)),0)</f>
        <v>#DIV/0!</v>
      </c>
      <c r="H13" s="88" t="e">
        <f>ROUNDDOWN('Détail par équipe'!BQ115,0)</f>
        <v>#DIV/0!</v>
      </c>
      <c r="I13" s="87"/>
    </row>
    <row r="14" spans="1:9" hidden="1" x14ac:dyDescent="0.2">
      <c r="A14" s="83">
        <f>'Détail par équipe'!B81</f>
        <v>8</v>
      </c>
      <c r="B14" s="83">
        <f>'Détail par équipe'!C81</f>
        <v>0</v>
      </c>
      <c r="C14" s="84"/>
      <c r="D14" s="84"/>
      <c r="E14" s="85">
        <f>ROUNDDOWN('Détail par équipe'!BO81,0)+C14</f>
        <v>0</v>
      </c>
      <c r="F14" s="85">
        <f>ROUNDDOWN('Détail par équipe'!BP81,0)+D14</f>
        <v>0</v>
      </c>
      <c r="G14" s="110" t="e">
        <f>ROUNDDOWN(IF(H14&gt;220,0,((220-H14)*0.7)),0)</f>
        <v>#DIV/0!</v>
      </c>
      <c r="H14" s="93" t="e">
        <f>ROUNDDOWN('Détail par équipe'!BQ81,0)</f>
        <v>#DIV/0!</v>
      </c>
      <c r="I14" s="87"/>
    </row>
    <row r="15" spans="1:9" hidden="1" x14ac:dyDescent="0.2">
      <c r="A15" s="83">
        <f>'Détail par équipe'!B97</f>
        <v>8</v>
      </c>
      <c r="B15" s="83">
        <f>'Détail par équipe'!C97</f>
        <v>0</v>
      </c>
      <c r="C15" s="84"/>
      <c r="D15" s="84"/>
      <c r="E15" s="83">
        <f>'Détail par équipe'!BO97+C15+E16</f>
        <v>0</v>
      </c>
      <c r="F15" s="83">
        <f>'Détail par équipe'!BP97+D15+F16</f>
        <v>0</v>
      </c>
      <c r="G15" s="110" t="e">
        <f>ROUNDDOWN(IF(H15&gt;220,0,((220-H15)*0.7)),0)</f>
        <v>#DIV/0!</v>
      </c>
      <c r="H15" s="88" t="e">
        <f>ROUNDDOWN(F15/E15,0)</f>
        <v>#DIV/0!</v>
      </c>
      <c r="I15" s="87"/>
    </row>
    <row r="16" spans="1:9" hidden="1" x14ac:dyDescent="0.2">
      <c r="A16" s="83">
        <f>'Détail par équipe'!B116</f>
        <v>9</v>
      </c>
      <c r="B16" s="83">
        <f>'Détail par équipe'!C116</f>
        <v>0</v>
      </c>
      <c r="C16" s="84"/>
      <c r="D16" s="84"/>
      <c r="E16" s="84"/>
      <c r="F16" s="84"/>
      <c r="G16" s="110" t="e">
        <f>ROUNDDOWN(IF(H16&gt;220,0,((220-H16)*0.7)),0)</f>
        <v>#DIV/0!</v>
      </c>
      <c r="H16" s="88" t="e">
        <f>ROUNDDOWN('Détail par équipe'!BQ116,0)</f>
        <v>#DIV/0!</v>
      </c>
      <c r="I16" s="90"/>
    </row>
    <row r="17" spans="1:9" hidden="1" x14ac:dyDescent="0.2">
      <c r="A17" s="83">
        <f>'Détail par équipe'!B98</f>
        <v>9</v>
      </c>
      <c r="B17" s="83">
        <f>'Détail par équipe'!C98</f>
        <v>0</v>
      </c>
      <c r="C17" s="84"/>
      <c r="D17" s="84"/>
      <c r="E17" s="83">
        <f>'Détail par équipe'!BO98</f>
        <v>0</v>
      </c>
      <c r="F17" s="83">
        <f>'Détail par équipe'!BP98</f>
        <v>0</v>
      </c>
      <c r="G17" s="110" t="e">
        <f>ROUNDDOWN(IF(H17&gt;220,0,((220-H17)*0.7)),0)</f>
        <v>#DIV/0!</v>
      </c>
      <c r="H17" s="88" t="e">
        <f>ROUNDDOWN(F17/E17,0)</f>
        <v>#DIV/0!</v>
      </c>
      <c r="I17" s="87"/>
    </row>
    <row r="18" spans="1:9" hidden="1" x14ac:dyDescent="0.2">
      <c r="A18" s="83">
        <f>'Détail par équipe'!B82</f>
        <v>9</v>
      </c>
      <c r="B18" s="83">
        <f>'Détail par équipe'!C82</f>
        <v>0</v>
      </c>
      <c r="C18" s="84"/>
      <c r="D18" s="84"/>
      <c r="E18" s="85">
        <f>ROUNDDOWN('Détail par équipe'!BO82,0)</f>
        <v>0</v>
      </c>
      <c r="F18" s="85">
        <f>ROUNDDOWN('Détail par équipe'!BP82,0)</f>
        <v>0</v>
      </c>
      <c r="G18" s="110" t="e">
        <f>ROUNDDOWN(IF(H18&gt;220,0,((220-H18)*0.7)),0)</f>
        <v>#DIV/0!</v>
      </c>
      <c r="H18" s="88" t="e">
        <f>ROUNDDOWN(F18/E18,0)</f>
        <v>#DIV/0!</v>
      </c>
      <c r="I18" s="91"/>
    </row>
    <row r="19" spans="1:9" hidden="1" x14ac:dyDescent="0.2">
      <c r="A19" s="83">
        <f>'Détail par équipe'!B117</f>
        <v>10</v>
      </c>
      <c r="B19" s="83">
        <f>'Détail par équipe'!C117</f>
        <v>0</v>
      </c>
      <c r="C19" s="84"/>
      <c r="D19" s="84"/>
      <c r="E19" s="84"/>
      <c r="F19" s="84"/>
      <c r="G19" s="110" t="e">
        <f>ROUNDDOWN(IF(H19&gt;220,0,((220-H19)*0.7)),0)</f>
        <v>#DIV/0!</v>
      </c>
      <c r="H19" s="88" t="e">
        <f>ROUNDDOWN('Détail par équipe'!BQ117,0)</f>
        <v>#DIV/0!</v>
      </c>
      <c r="I19" s="87"/>
    </row>
    <row r="20" spans="1:9" hidden="1" x14ac:dyDescent="0.2">
      <c r="A20" s="83">
        <f>'Détail par équipe'!B99</f>
        <v>10</v>
      </c>
      <c r="B20" s="83">
        <f>'Détail par équipe'!C99</f>
        <v>0</v>
      </c>
      <c r="C20" s="84"/>
      <c r="D20" s="84"/>
      <c r="E20" s="83">
        <f>'Détail par équipe'!BO99</f>
        <v>0</v>
      </c>
      <c r="F20" s="83">
        <f>'Détail par équipe'!BP99</f>
        <v>0</v>
      </c>
      <c r="G20" s="110" t="e">
        <f>ROUNDDOWN(IF(H20&gt;220,0,((220-H20)*0.7)),0)</f>
        <v>#DIV/0!</v>
      </c>
      <c r="H20" s="93" t="e">
        <f>ROUNDDOWN('Détail par équipe'!BQ99,0)</f>
        <v>#DIV/0!</v>
      </c>
      <c r="I20" s="87"/>
    </row>
    <row r="21" spans="1:9" hidden="1" x14ac:dyDescent="0.2">
      <c r="A21" s="83">
        <f>'Détail par équipe'!B83</f>
        <v>10</v>
      </c>
      <c r="B21" s="83">
        <f>'Détail par équipe'!C83</f>
        <v>0</v>
      </c>
      <c r="C21" s="84"/>
      <c r="D21" s="84"/>
      <c r="E21" s="85">
        <f>ROUNDDOWN('Détail par équipe'!BO83,0)</f>
        <v>0</v>
      </c>
      <c r="F21" s="85">
        <f>ROUNDDOWN('Détail par équipe'!BP83,0)</f>
        <v>0</v>
      </c>
      <c r="G21" s="110" t="e">
        <f>ROUNDDOWN(IF(H21&gt;220,0,((220-H21)*0.7)),0)</f>
        <v>#DIV/0!</v>
      </c>
      <c r="H21" s="88" t="e">
        <f>ROUNDDOWN(F21/E21,0)</f>
        <v>#DIV/0!</v>
      </c>
      <c r="I21" s="90"/>
    </row>
    <row r="22" spans="1:9" hidden="1" x14ac:dyDescent="0.2">
      <c r="A22" s="83">
        <f>'Détail par équipe'!B145</f>
        <v>10</v>
      </c>
      <c r="B22" s="83">
        <f>'Détail par équipe'!C145</f>
        <v>0</v>
      </c>
      <c r="C22" s="84"/>
      <c r="D22" s="84"/>
      <c r="E22" s="85">
        <f>ROUNDDOWN('Détail par équipe'!BO145,0)</f>
        <v>4</v>
      </c>
      <c r="F22" s="85">
        <f>ROUNDDOWN('Détail par équipe'!BP145,0)</f>
        <v>480</v>
      </c>
      <c r="G22" s="110">
        <f>ROUNDDOWN(IF(H22&gt;220,0,((220-H22)*0.7)),0)</f>
        <v>70</v>
      </c>
      <c r="H22" s="88">
        <f>ROUNDDOWN(F22/E22,0)</f>
        <v>120</v>
      </c>
      <c r="I22" s="87"/>
    </row>
    <row r="23" spans="1:9" hidden="1" x14ac:dyDescent="0.2">
      <c r="A23" s="83">
        <f>'Détail par équipe'!B100</f>
        <v>11</v>
      </c>
      <c r="B23" s="83">
        <f>'Détail par équipe'!C100</f>
        <v>0</v>
      </c>
      <c r="C23" s="84"/>
      <c r="D23" s="84"/>
      <c r="E23" s="85">
        <f>ROUNDDOWN('Détail par équipe'!BO100,0)</f>
        <v>0</v>
      </c>
      <c r="F23" s="85">
        <f>ROUNDDOWN('Détail par équipe'!BP100,0)</f>
        <v>0</v>
      </c>
      <c r="G23" s="110" t="e">
        <f>ROUNDDOWN(IF(H23&gt;220,0,((220-H23)*0.7)),0)</f>
        <v>#DIV/0!</v>
      </c>
      <c r="H23" s="89" t="e">
        <f>ROUNDDOWN('Détail par équipe'!BQ100,0)</f>
        <v>#DIV/0!</v>
      </c>
      <c r="I23" s="87"/>
    </row>
    <row r="24" spans="1:9" hidden="1" x14ac:dyDescent="0.2">
      <c r="A24" s="83">
        <f>'Détail par équipe'!B13</f>
        <v>11</v>
      </c>
      <c r="B24" s="83">
        <f>'Détail par équipe'!C13</f>
        <v>0</v>
      </c>
      <c r="C24" s="84"/>
      <c r="D24" s="84"/>
      <c r="E24" s="85">
        <f>ROUNDDOWN('Détail par équipe'!BO13,0)</f>
        <v>0</v>
      </c>
      <c r="F24" s="85">
        <f>ROUNDDOWN('Détail par équipe'!BP13,0)</f>
        <v>0</v>
      </c>
      <c r="G24" s="110" t="e">
        <f>ROUNDDOWN(IF(H24&gt;220,0,((220-H24)*0.7)),0)</f>
        <v>#DIV/0!</v>
      </c>
      <c r="H24" s="88" t="e">
        <f>ROUNDDOWN(F24/E24,0)</f>
        <v>#DIV/0!</v>
      </c>
      <c r="I24" s="87"/>
    </row>
    <row r="25" spans="1:9" hidden="1" x14ac:dyDescent="0.2">
      <c r="A25" s="83">
        <f>'Détail par équipe'!B101</f>
        <v>12</v>
      </c>
      <c r="B25" s="83">
        <f>'Détail par équipe'!C101</f>
        <v>0</v>
      </c>
      <c r="C25" s="84"/>
      <c r="D25" s="84"/>
      <c r="E25" s="85">
        <f>ROUNDDOWN('Détail par équipe'!BO101,0)</f>
        <v>0</v>
      </c>
      <c r="F25" s="85">
        <f>ROUNDDOWN('Détail par équipe'!BP101,0)</f>
        <v>0</v>
      </c>
      <c r="G25" s="110" t="e">
        <f>ROUNDDOWN(IF(H25&gt;220,0,((220-H25)*0.7)),0)</f>
        <v>#DIV/0!</v>
      </c>
      <c r="H25" s="93" t="e">
        <f>ROUNDDOWN('Détail par équipe'!BQ101,0)</f>
        <v>#DIV/0!</v>
      </c>
      <c r="I25" s="87"/>
    </row>
    <row r="26" spans="1:9" x14ac:dyDescent="0.2">
      <c r="A26" s="92" t="str">
        <f>'Détail par équipe'!B34</f>
        <v>Blot</v>
      </c>
      <c r="B26" s="92" t="str">
        <f>'Détail par équipe'!C34</f>
        <v>Bernard</v>
      </c>
      <c r="C26" s="84">
        <v>68</v>
      </c>
      <c r="D26" s="84">
        <v>11028</v>
      </c>
      <c r="E26" s="85">
        <f>ROUNDDOWN('Détail par équipe'!BO34,0)+C26</f>
        <v>92</v>
      </c>
      <c r="F26" s="85">
        <f>ROUNDDOWN('Détail par équipe'!BP34,0)+D26</f>
        <v>15159</v>
      </c>
      <c r="G26" s="111">
        <f>ROUNDDOWN(IF(H26&gt;220,0,((220-H26)*0.7)),0)</f>
        <v>39</v>
      </c>
      <c r="H26" s="86">
        <f>ROUNDDOWN(F26/E26,0)</f>
        <v>164</v>
      </c>
      <c r="I26" s="90"/>
    </row>
    <row r="27" spans="1:9" x14ac:dyDescent="0.2">
      <c r="A27" s="92" t="str">
        <f>'Détail par équipe'!B109</f>
        <v>Bottecchia</v>
      </c>
      <c r="B27" s="92" t="str">
        <f>'Détail par équipe'!C109</f>
        <v>Philippe</v>
      </c>
      <c r="C27" s="84">
        <v>59</v>
      </c>
      <c r="D27" s="84">
        <v>8436</v>
      </c>
      <c r="E27" s="85">
        <f>ROUNDDOWN('Détail par équipe'!BO109,0)+C27</f>
        <v>83</v>
      </c>
      <c r="F27" s="85">
        <f>ROUNDDOWN('Détail par équipe'!BP109,0)+D27</f>
        <v>11738</v>
      </c>
      <c r="G27" s="111">
        <f>ROUNDDOWN(IF(H27&gt;220,0,((220-H27)*0.7)),0)</f>
        <v>55</v>
      </c>
      <c r="H27" s="86">
        <f>ROUNDDOWN(F27/E27,0)</f>
        <v>141</v>
      </c>
      <c r="I27" s="87"/>
    </row>
    <row r="28" spans="1:9" x14ac:dyDescent="0.2">
      <c r="A28" s="92" t="str">
        <f>'Détail par équipe'!B3</f>
        <v>Cadic</v>
      </c>
      <c r="B28" s="92" t="str">
        <f>'Détail par équipe'!C3</f>
        <v>Michel</v>
      </c>
      <c r="C28" s="84">
        <v>56</v>
      </c>
      <c r="D28" s="84">
        <v>9049</v>
      </c>
      <c r="E28" s="85">
        <f>ROUNDDOWN('Détail par équipe'!BO3,0)+C28+E30+E29</f>
        <v>76</v>
      </c>
      <c r="F28" s="85">
        <f>ROUNDDOWN('Détail par équipe'!BP3,0)+D28+F30+F29</f>
        <v>12391</v>
      </c>
      <c r="G28" s="111">
        <f>ROUNDDOWN(IF(H28&gt;220,0,((220-H28)*0.7)),0)</f>
        <v>39</v>
      </c>
      <c r="H28" s="86">
        <f>ROUNDDOWN(F28/E28,0)</f>
        <v>163</v>
      </c>
      <c r="I28" s="87"/>
    </row>
    <row r="29" spans="1:9" hidden="1" x14ac:dyDescent="0.2">
      <c r="A29" s="160" t="str">
        <f>'Détail par équipe'!B27</f>
        <v>Cadic</v>
      </c>
      <c r="B29" s="160" t="str">
        <f>'Détail par équipe'!C27</f>
        <v>Michel</v>
      </c>
      <c r="C29" s="161"/>
      <c r="D29" s="161"/>
      <c r="E29" s="161">
        <f>'Détail par équipe'!BO27</f>
        <v>8</v>
      </c>
      <c r="F29" s="161">
        <f>'Détail par équipe'!BP27</f>
        <v>1249</v>
      </c>
      <c r="G29" s="163">
        <f>ROUNDDOWN(IF(H29&gt;220,0,((220-H29)*0.7)),0)</f>
        <v>44</v>
      </c>
      <c r="H29" s="164">
        <f>ROUNDDOWN('Détail par équipe'!BQ27,0)</f>
        <v>156</v>
      </c>
      <c r="I29" s="87"/>
    </row>
    <row r="30" spans="1:9" hidden="1" x14ac:dyDescent="0.2">
      <c r="A30" s="160" t="str">
        <f>'Détail par équipe'!B141</f>
        <v>Cadic</v>
      </c>
      <c r="B30" s="160" t="str">
        <f>'Détail par équipe'!C141</f>
        <v>Michel</v>
      </c>
      <c r="C30" s="161"/>
      <c r="D30" s="161"/>
      <c r="E30" s="162">
        <f>'Détail par équipe'!BO141</f>
        <v>0</v>
      </c>
      <c r="F30" s="162">
        <f>'Détail par équipe'!BP141</f>
        <v>0</v>
      </c>
      <c r="G30" s="163" t="e">
        <f>ROUNDDOWN(IF(H30&gt;220,0,((220-H30)*0.7)),0)</f>
        <v>#DIV/0!</v>
      </c>
      <c r="H30" s="164" t="e">
        <f>ROUNDDOWN(F30/E30,0)</f>
        <v>#DIV/0!</v>
      </c>
      <c r="I30" s="87"/>
    </row>
    <row r="31" spans="1:9" x14ac:dyDescent="0.2">
      <c r="A31" s="83" t="str">
        <f>'Détail par équipe'!B63</f>
        <v>Clément</v>
      </c>
      <c r="B31" s="83" t="str">
        <f>'Détail par équipe'!C63</f>
        <v>Michel</v>
      </c>
      <c r="C31" s="84">
        <v>48</v>
      </c>
      <c r="D31" s="84">
        <v>7246</v>
      </c>
      <c r="E31" s="85">
        <f>ROUNDDOWN('Détail par équipe'!BO63,0)+C31</f>
        <v>60</v>
      </c>
      <c r="F31" s="85">
        <f>ROUNDDOWN('Détail par équipe'!BP63,0)+D31</f>
        <v>9310</v>
      </c>
      <c r="G31" s="110">
        <f>ROUNDDOWN(IF(H31&gt;220,0,((220-H31)*0.7)),0)</f>
        <v>45</v>
      </c>
      <c r="H31" s="88">
        <f>ROUNDDOWN(F31/E31,0)</f>
        <v>155</v>
      </c>
      <c r="I31" s="87"/>
    </row>
    <row r="32" spans="1:9" x14ac:dyDescent="0.2">
      <c r="A32" s="83" t="s">
        <v>95</v>
      </c>
      <c r="B32" s="83" t="s">
        <v>96</v>
      </c>
      <c r="C32" s="84">
        <v>12</v>
      </c>
      <c r="D32" s="84">
        <v>1719</v>
      </c>
      <c r="E32" s="85">
        <f>E33+E34+C32</f>
        <v>20</v>
      </c>
      <c r="F32" s="85">
        <f>F33+F34+D32</f>
        <v>2785</v>
      </c>
      <c r="G32" s="110">
        <f>ROUNDDOWN(IF(H32&gt;220,0,((220-H32)*0.7)),0)</f>
        <v>56</v>
      </c>
      <c r="H32" s="88">
        <f>ROUNDDOWN(F32/E32,0)</f>
        <v>139</v>
      </c>
      <c r="I32" s="87"/>
    </row>
    <row r="33" spans="1:9" hidden="1" x14ac:dyDescent="0.2">
      <c r="A33" s="135" t="str">
        <f>'Détail par équipe'!B6</f>
        <v>Darribau</v>
      </c>
      <c r="B33" s="142" t="str">
        <f>'Détail par équipe'!C6</f>
        <v>Hervé</v>
      </c>
      <c r="C33" s="136"/>
      <c r="D33" s="136"/>
      <c r="E33" s="137">
        <f>ROUNDDOWN('Détail par équipe'!BO6,0)</f>
        <v>8</v>
      </c>
      <c r="F33" s="137">
        <f>ROUNDDOWN('Détail par équipe'!BP6,0)</f>
        <v>1066</v>
      </c>
      <c r="G33" s="138">
        <f>ROUNDDOWN(IF(H33&gt;220,0,((220-H33)*0.7)),0)</f>
        <v>60</v>
      </c>
      <c r="H33" s="139">
        <f>ROUNDDOWN(F33/E33,0)</f>
        <v>133</v>
      </c>
      <c r="I33" s="87"/>
    </row>
    <row r="34" spans="1:9" hidden="1" x14ac:dyDescent="0.2">
      <c r="A34" s="135" t="str">
        <f>'Détail par équipe'!B139</f>
        <v>Darribeau</v>
      </c>
      <c r="B34" s="135" t="str">
        <f>'Détail par équipe'!C139</f>
        <v>Hervé</v>
      </c>
      <c r="C34" s="136"/>
      <c r="D34" s="136"/>
      <c r="E34" s="137">
        <f>ROUNDDOWN('Détail par équipe'!BO139,0)</f>
        <v>0</v>
      </c>
      <c r="F34" s="137">
        <f>ROUNDDOWN('Détail par équipe'!BP139,0)</f>
        <v>0</v>
      </c>
      <c r="G34" s="138" t="e">
        <f>ROUNDDOWN(IF(H34&gt;220,0,((220-H34)*0.7)),0)</f>
        <v>#DIV/0!</v>
      </c>
      <c r="H34" s="139" t="e">
        <f>ROUNDDOWN(F34/E34,0)</f>
        <v>#DIV/0!</v>
      </c>
      <c r="I34" s="87"/>
    </row>
    <row r="35" spans="1:9" x14ac:dyDescent="0.2">
      <c r="A35" s="83" t="str">
        <f>'Détail par équipe'!B22</f>
        <v>Derchez</v>
      </c>
      <c r="B35" s="92" t="str">
        <f>'Détail par équipe'!C22</f>
        <v>Jean-Paul</v>
      </c>
      <c r="C35" s="84">
        <v>68</v>
      </c>
      <c r="D35" s="84">
        <v>11099</v>
      </c>
      <c r="E35" s="85">
        <f>ROUNDDOWN('Détail par équipe'!BO22,0)+C35</f>
        <v>88</v>
      </c>
      <c r="F35" s="85">
        <f>ROUNDDOWN('Détail par équipe'!BP22,0)+D35</f>
        <v>14180</v>
      </c>
      <c r="G35" s="110">
        <f>ROUNDDOWN(IF(H35&gt;220,0,((220-H35)*0.7)),0)</f>
        <v>41</v>
      </c>
      <c r="H35" s="88">
        <f>ROUNDDOWN(F35/E35,0)</f>
        <v>161</v>
      </c>
      <c r="I35" s="91"/>
    </row>
    <row r="36" spans="1:9" hidden="1" x14ac:dyDescent="0.2">
      <c r="A36" s="167" t="str">
        <f>'Détail par équipe'!B113</f>
        <v>Evangelista</v>
      </c>
      <c r="B36" s="167" t="str">
        <f>'Détail par équipe'!C113</f>
        <v>Sylvie</v>
      </c>
      <c r="C36" s="169"/>
      <c r="D36" s="169"/>
      <c r="E36" s="169">
        <f>'Détail par équipe'!BO113</f>
        <v>4</v>
      </c>
      <c r="F36" s="169">
        <f>'Détail par équipe'!BP113</f>
        <v>580</v>
      </c>
      <c r="G36" s="171">
        <f>ROUNDDOWN(IF(H36&gt;220,0,((220-H36)*0.7)),0)</f>
        <v>52</v>
      </c>
      <c r="H36" s="172">
        <f>ROUNDDOWN('Détail par équipe'!BQ113,0)</f>
        <v>145</v>
      </c>
      <c r="I36" s="90"/>
    </row>
    <row r="37" spans="1:9" x14ac:dyDescent="0.2">
      <c r="A37" s="83" t="str">
        <f>'Détail par équipe'!B76</f>
        <v>Evangélista</v>
      </c>
      <c r="B37" s="83" t="str">
        <f>'Détail par équipe'!C76</f>
        <v>Sylvie</v>
      </c>
      <c r="C37" s="84">
        <v>44</v>
      </c>
      <c r="D37" s="84">
        <v>6302</v>
      </c>
      <c r="E37" s="83">
        <f>'Détail par équipe'!BO76+C37+E36</f>
        <v>48</v>
      </c>
      <c r="F37" s="83">
        <f>'Détail par équipe'!BP76+D37+F36</f>
        <v>6882</v>
      </c>
      <c r="G37" s="110">
        <f>ROUNDDOWN(IF(H37&gt;220,0,((220-H37)*0.7)),0)</f>
        <v>53</v>
      </c>
      <c r="H37" s="88">
        <f>ROUNDDOWN(F37/E37,0)</f>
        <v>143</v>
      </c>
      <c r="I37" s="87"/>
    </row>
    <row r="38" spans="1:9" s="166" customFormat="1" x14ac:dyDescent="0.2">
      <c r="A38" s="83" t="str">
        <f>'Détail par équipe'!B144</f>
        <v>François</v>
      </c>
      <c r="B38" s="83" t="str">
        <f>'Détail par équipe'!C144</f>
        <v>Christian</v>
      </c>
      <c r="C38" s="84"/>
      <c r="D38" s="84"/>
      <c r="E38" s="83">
        <f>'Détail par équipe'!BO144+C38</f>
        <v>4</v>
      </c>
      <c r="F38" s="83">
        <f>'Détail par équipe'!BP144+D38</f>
        <v>630</v>
      </c>
      <c r="G38" s="110">
        <f>ROUNDDOWN(IF(H38&gt;220,0,((220-H38)*0.7)),0)</f>
        <v>44</v>
      </c>
      <c r="H38" s="88">
        <f>ROUNDDOWN(F38/E38,0)</f>
        <v>157</v>
      </c>
      <c r="I38" s="165"/>
    </row>
    <row r="39" spans="1:9" s="174" customFormat="1" x14ac:dyDescent="0.2">
      <c r="A39" s="83" t="str">
        <f>'Détail par équipe'!B127</f>
        <v>Froloff</v>
      </c>
      <c r="B39" s="83" t="str">
        <f>'Détail par équipe'!C127</f>
        <v>Roger</v>
      </c>
      <c r="C39" s="84">
        <v>4</v>
      </c>
      <c r="D39" s="84">
        <v>650</v>
      </c>
      <c r="E39" s="85">
        <f>ROUNDDOWN('Détail par équipe'!BO127,0)+C39</f>
        <v>8</v>
      </c>
      <c r="F39" s="85">
        <f>ROUNDDOWN('Détail par équipe'!BP127,0)+D39</f>
        <v>1422</v>
      </c>
      <c r="G39" s="110">
        <f>ROUNDDOWN(IF(H39&gt;220,0,((220-H39)*0.7)),0)</f>
        <v>30</v>
      </c>
      <c r="H39" s="131">
        <f>ROUNDDOWN(F39/E39,0)</f>
        <v>177</v>
      </c>
      <c r="I39" s="173"/>
    </row>
    <row r="40" spans="1:9" hidden="1" x14ac:dyDescent="0.2">
      <c r="A40" s="145" t="str">
        <f>'Détail par équipe'!B50</f>
        <v>Gateau</v>
      </c>
      <c r="B40" s="152" t="str">
        <f>'Détail par équipe'!C50</f>
        <v>Guy</v>
      </c>
      <c r="C40" s="146"/>
      <c r="D40" s="146"/>
      <c r="E40" s="145">
        <f>'Détail par équipe'!BO50</f>
        <v>0</v>
      </c>
      <c r="F40" s="145">
        <f>'Détail par équipe'!BP50</f>
        <v>0</v>
      </c>
      <c r="G40" s="148" t="e">
        <f>ROUNDDOWN(IF(H40&gt;220,0,((220-H40)*0.7)),0)</f>
        <v>#DIV/0!</v>
      </c>
      <c r="H40" s="149" t="e">
        <f>ROUNDDOWN(F40/E40,0)</f>
        <v>#DIV/0!</v>
      </c>
      <c r="I40" s="87"/>
    </row>
    <row r="41" spans="1:9" x14ac:dyDescent="0.2">
      <c r="A41" s="83" t="str">
        <f>'Détail par équipe'!B93</f>
        <v>Gateau</v>
      </c>
      <c r="B41" s="83" t="str">
        <f>'Détail par équipe'!C93</f>
        <v>Guy</v>
      </c>
      <c r="C41" s="84">
        <v>28</v>
      </c>
      <c r="D41" s="84">
        <v>2810</v>
      </c>
      <c r="E41" s="85">
        <f>ROUNDDOWN('Détail par équipe'!BO93,0)+C41+E40</f>
        <v>28</v>
      </c>
      <c r="F41" s="85">
        <f>ROUNDDOWN('Détail par équipe'!BP93,0)+D41+F40</f>
        <v>2810</v>
      </c>
      <c r="G41" s="110">
        <f>ROUNDDOWN(IF(H41&gt;220,0,((220-H41)*0.7)),0)</f>
        <v>84</v>
      </c>
      <c r="H41" s="88">
        <f>ROUNDDOWN(F41/E41,0)</f>
        <v>100</v>
      </c>
      <c r="I41" s="87"/>
    </row>
    <row r="42" spans="1:9" hidden="1" x14ac:dyDescent="0.2">
      <c r="A42" s="125" t="str">
        <f>'Détail par équipe'!B110</f>
        <v>Girardy</v>
      </c>
      <c r="B42" s="125" t="str">
        <f>'Détail par équipe'!C110</f>
        <v>Maguy</v>
      </c>
      <c r="C42" s="126"/>
      <c r="D42" s="126"/>
      <c r="E42" s="127">
        <f>ROUNDDOWN('Détail par équipe'!BO110,0)+C42</f>
        <v>0</v>
      </c>
      <c r="F42" s="127">
        <f>ROUNDDOWN('Détail par équipe'!BP110,0)+D42</f>
        <v>0</v>
      </c>
      <c r="G42" s="128" t="e">
        <f>ROUNDDOWN(IF(H42&gt;220,0,((220-H42)*0.7)),0)</f>
        <v>#DIV/0!</v>
      </c>
      <c r="H42" s="132" t="e">
        <f>ROUNDDOWN('Détail par équipe'!BQ110,0)</f>
        <v>#DIV/0!</v>
      </c>
      <c r="I42" s="91"/>
    </row>
    <row r="43" spans="1:9" hidden="1" x14ac:dyDescent="0.2">
      <c r="A43" s="103" t="str">
        <f>'Détail par équipe'!B5</f>
        <v>Girardy</v>
      </c>
      <c r="B43" s="104" t="str">
        <f>'Détail par équipe'!C5</f>
        <v>Maguy</v>
      </c>
      <c r="C43" s="105"/>
      <c r="D43" s="105"/>
      <c r="E43" s="106">
        <f>ROUNDDOWN('Détail par équipe'!BO5,0)</f>
        <v>0</v>
      </c>
      <c r="F43" s="106">
        <f>ROUNDDOWN('Détail par équipe'!BP5,0)</f>
        <v>0</v>
      </c>
      <c r="G43" s="112" t="e">
        <f>ROUNDDOWN(IF(H43&gt;220,0,((220-H43)*0.7)),0)</f>
        <v>#DIV/0!</v>
      </c>
      <c r="H43" s="132" t="e">
        <f>ROUNDDOWN(F43/E43,0)</f>
        <v>#DIV/0!</v>
      </c>
      <c r="I43" s="91"/>
    </row>
    <row r="44" spans="1:9" x14ac:dyDescent="0.2">
      <c r="A44" s="92" t="s">
        <v>42</v>
      </c>
      <c r="B44" s="92" t="s">
        <v>43</v>
      </c>
      <c r="C44" s="84">
        <v>48</v>
      </c>
      <c r="D44" s="84">
        <v>5652</v>
      </c>
      <c r="E44" s="85">
        <f>E45+E43+E46+E42+C44</f>
        <v>64</v>
      </c>
      <c r="F44" s="85">
        <f>F45+F43+F46+F42+D44</f>
        <v>7429</v>
      </c>
      <c r="G44" s="111">
        <f>ROUNDDOWN(IF(H44&gt;220,0,((220-H44)*0.7)),0)</f>
        <v>72</v>
      </c>
      <c r="H44" s="133">
        <f>ROUNDDOWN(F44/E44,0)</f>
        <v>116</v>
      </c>
      <c r="I44" s="91"/>
    </row>
    <row r="45" spans="1:9" hidden="1" x14ac:dyDescent="0.2">
      <c r="A45" s="94" t="str">
        <f>'Détail par équipe'!B49</f>
        <v>Girardy</v>
      </c>
      <c r="B45" s="95" t="str">
        <f>'Détail par équipe'!C49</f>
        <v>Maguy</v>
      </c>
      <c r="C45" s="96"/>
      <c r="D45" s="96"/>
      <c r="E45" s="94">
        <f>'Détail par équipe'!BO49</f>
        <v>16</v>
      </c>
      <c r="F45" s="94">
        <f>'Détail par équipe'!BP49</f>
        <v>1777</v>
      </c>
      <c r="G45" s="113">
        <f>ROUNDDOWN(IF(H45&gt;220,0,((220-H45)*0.7)),0)</f>
        <v>76</v>
      </c>
      <c r="H45" s="132">
        <f>ROUNDDOWN(F45/E45,0)</f>
        <v>111</v>
      </c>
      <c r="I45" s="87"/>
    </row>
    <row r="46" spans="1:9" hidden="1" x14ac:dyDescent="0.2">
      <c r="A46" s="95" t="str">
        <f>'Détail par équipe'!B21</f>
        <v>Girardy</v>
      </c>
      <c r="B46" s="95" t="str">
        <f>'Détail par équipe'!C21</f>
        <v>Maguy</v>
      </c>
      <c r="C46" s="96"/>
      <c r="D46" s="96"/>
      <c r="E46" s="99">
        <f>ROUNDDOWN('Détail par équipe'!BO21,0)+C46</f>
        <v>0</v>
      </c>
      <c r="F46" s="99">
        <f>ROUNDDOWN('Détail par équipe'!BP21,0)+D46</f>
        <v>0</v>
      </c>
      <c r="G46" s="114" t="e">
        <f>ROUNDDOWN(IF(H46&gt;220,0,((220-H46)*0.7)),0)</f>
        <v>#DIV/0!</v>
      </c>
      <c r="H46" s="134" t="e">
        <f>ROUNDDOWN(F46/E46,0)</f>
        <v>#DIV/0!</v>
      </c>
      <c r="I46" s="87"/>
    </row>
    <row r="47" spans="1:9" hidden="1" x14ac:dyDescent="0.2">
      <c r="A47" s="160" t="str">
        <f>'Détail par équipe'!B9</f>
        <v>Godivaux</v>
      </c>
      <c r="B47" s="160" t="str">
        <f>'Détail par équipe'!C9</f>
        <v>Nicole</v>
      </c>
      <c r="C47" s="161"/>
      <c r="D47" s="161"/>
      <c r="E47" s="162">
        <f>'Détail par équipe'!BO9</f>
        <v>0</v>
      </c>
      <c r="F47" s="162">
        <f>'Détail par équipe'!BP9</f>
        <v>0</v>
      </c>
      <c r="G47" s="163" t="e">
        <f>ROUNDDOWN(IF(H47&gt;220,0,((220-H47)*0.7)),0)</f>
        <v>#DIV/0!</v>
      </c>
      <c r="H47" s="164" t="e">
        <f>'Détail par équipe'!BQ9</f>
        <v>#DIV/0!</v>
      </c>
      <c r="I47" s="91"/>
    </row>
    <row r="48" spans="1:9" x14ac:dyDescent="0.2">
      <c r="A48" s="83" t="str">
        <f>'Détail par équipe'!B138</f>
        <v>Godivaux</v>
      </c>
      <c r="B48" s="83" t="str">
        <f>'Détail par équipe'!C138</f>
        <v>Nicole</v>
      </c>
      <c r="C48" s="84">
        <v>32</v>
      </c>
      <c r="D48" s="84">
        <v>4858</v>
      </c>
      <c r="E48" s="83">
        <f>'Détail par équipe'!BO138+C48+E47+E49</f>
        <v>44</v>
      </c>
      <c r="F48" s="83">
        <f>'Détail par équipe'!BP138+D48+F47+F49</f>
        <v>6757</v>
      </c>
      <c r="G48" s="110">
        <f>ROUNDDOWN(IF(H48&gt;220,0,((220-H48)*0.7)),0)</f>
        <v>46</v>
      </c>
      <c r="H48" s="131">
        <f>ROUNDDOWN(F48/E48,0)</f>
        <v>153</v>
      </c>
      <c r="I48" s="87"/>
    </row>
    <row r="49" spans="1:9" hidden="1" x14ac:dyDescent="0.2">
      <c r="A49" s="135" t="str">
        <f>'Détail par équipe'!B53</f>
        <v>Godiveau</v>
      </c>
      <c r="B49" s="142" t="str">
        <f>'Détail par équipe'!C53</f>
        <v>Nicole</v>
      </c>
      <c r="C49" s="136"/>
      <c r="D49" s="136"/>
      <c r="E49" s="137">
        <f>ROUNDDOWN('Détail par équipe'!BO53,0)</f>
        <v>0</v>
      </c>
      <c r="F49" s="137">
        <f>ROUNDDOWN('Détail par équipe'!BP53,0)</f>
        <v>0</v>
      </c>
      <c r="G49" s="138" t="e">
        <f>ROUNDDOWN(IF(H49&gt;220,0,((220-H49)*0.7)),0)</f>
        <v>#DIV/0!</v>
      </c>
      <c r="H49" s="139" t="e">
        <f>ROUNDDOWN('Détail par équipe'!BQ53,0)</f>
        <v>#DIV/0!</v>
      </c>
      <c r="I49" s="91"/>
    </row>
    <row r="50" spans="1:9" hidden="1" x14ac:dyDescent="0.2">
      <c r="A50" s="145" t="str">
        <f>'Détail par équipe'!B111</f>
        <v>Guille</v>
      </c>
      <c r="B50" s="145" t="str">
        <f>'Détail par équipe'!C111</f>
        <v>Pascal</v>
      </c>
      <c r="C50" s="146"/>
      <c r="D50" s="146"/>
      <c r="E50" s="147">
        <f>ROUNDDOWN('Détail par équipe'!BO111,0)+C50</f>
        <v>0</v>
      </c>
      <c r="F50" s="147">
        <f>ROUNDDOWN('Détail par équipe'!BP111,0)+D50</f>
        <v>0</v>
      </c>
      <c r="G50" s="148" t="e">
        <f>ROUNDDOWN(IF(H50&gt;220,0,((220-H50)*0.7)),0)</f>
        <v>#DIV/0!</v>
      </c>
      <c r="H50" s="149" t="e">
        <f>ROUNDDOWN('Détail par équipe'!BQ111,0)</f>
        <v>#DIV/0!</v>
      </c>
      <c r="I50" s="91"/>
    </row>
    <row r="51" spans="1:9" s="151" customFormat="1" hidden="1" x14ac:dyDescent="0.2">
      <c r="A51" s="152" t="str">
        <f>'Détail par équipe'!B91</f>
        <v>Guille</v>
      </c>
      <c r="B51" s="152" t="str">
        <f>'Détail par équipe'!C91</f>
        <v>Pascal</v>
      </c>
      <c r="C51" s="146"/>
      <c r="D51" s="146"/>
      <c r="E51" s="147">
        <f>ROUNDDOWN('Détail par équipe'!BO91,0)+C51</f>
        <v>24</v>
      </c>
      <c r="F51" s="147">
        <f>ROUNDDOWN('Détail par équipe'!BP91,0)+D51</f>
        <v>3493</v>
      </c>
      <c r="G51" s="153">
        <f>ROUNDDOWN(IF(H51&gt;220,0,((220-H51)*0.7)),0)</f>
        <v>52</v>
      </c>
      <c r="H51" s="154">
        <f>ROUNDDOWN(F51/E51,0)</f>
        <v>145</v>
      </c>
      <c r="I51" s="150"/>
    </row>
    <row r="52" spans="1:9" s="141" customFormat="1" x14ac:dyDescent="0.2">
      <c r="A52" s="92" t="s">
        <v>102</v>
      </c>
      <c r="B52" s="92" t="s">
        <v>41</v>
      </c>
      <c r="C52" s="84">
        <v>56</v>
      </c>
      <c r="D52" s="84">
        <v>7967</v>
      </c>
      <c r="E52" s="85">
        <f>E50+E51+C52</f>
        <v>80</v>
      </c>
      <c r="F52" s="85">
        <f>F50+F51+D52</f>
        <v>11460</v>
      </c>
      <c r="G52" s="111">
        <f>ROUNDDOWN(IF(H52&gt;220,0,((220-H52)*0.7)),0)</f>
        <v>53</v>
      </c>
      <c r="H52" s="133">
        <f>ROUNDDOWN(F52/E52,0)</f>
        <v>143</v>
      </c>
      <c r="I52" s="140"/>
    </row>
    <row r="53" spans="1:9" x14ac:dyDescent="0.2">
      <c r="A53" s="83" t="str">
        <f>'Détail par équipe'!B7</f>
        <v>Hasle</v>
      </c>
      <c r="B53" s="83" t="str">
        <f>'Détail par équipe'!C7</f>
        <v>Bernard</v>
      </c>
      <c r="C53" s="84">
        <v>4</v>
      </c>
      <c r="D53" s="84">
        <v>628</v>
      </c>
      <c r="E53" s="85">
        <f>ROUNDDOWN('Détail par équipe'!BO7,0)+C53</f>
        <v>4</v>
      </c>
      <c r="F53" s="85">
        <f>ROUNDDOWN('Détail par équipe'!BP7,0)+D53</f>
        <v>628</v>
      </c>
      <c r="G53" s="110">
        <f>ROUNDDOWN(IF(H53&gt;220,0,((220-H53)*0.7)),0)</f>
        <v>44</v>
      </c>
      <c r="H53" s="88">
        <f>ROUNDDOWN(F53/E53,0)</f>
        <v>157</v>
      </c>
      <c r="I53" s="87"/>
    </row>
    <row r="54" spans="1:9" s="141" customFormat="1" hidden="1" x14ac:dyDescent="0.2">
      <c r="A54" s="135" t="str">
        <f>'Détail par équipe'!B128</f>
        <v>Ini</v>
      </c>
      <c r="B54" s="135" t="str">
        <f>'Détail par équipe'!C128</f>
        <v>Marc</v>
      </c>
      <c r="C54" s="136"/>
      <c r="D54" s="136"/>
      <c r="E54" s="137">
        <f>ROUNDDOWN('Détail par équipe'!BO128,0)</f>
        <v>0</v>
      </c>
      <c r="F54" s="137">
        <f>ROUNDDOWN('Détail par équipe'!BP128,0)</f>
        <v>0</v>
      </c>
      <c r="G54" s="138" t="e">
        <f>ROUNDDOWN(IF(H54&gt;220,0,((220-H54)*0.7)),0)</f>
        <v>#DIV/0!</v>
      </c>
      <c r="H54" s="139" t="e">
        <f>ROUNDDOWN('Détail par équipe'!BQ128,0)</f>
        <v>#DIV/0!</v>
      </c>
      <c r="I54" s="140"/>
    </row>
    <row r="55" spans="1:9" s="166" customFormat="1" hidden="1" x14ac:dyDescent="0.2">
      <c r="A55" s="142" t="str">
        <f>'Détail par équipe'!B90</f>
        <v>Ini</v>
      </c>
      <c r="B55" s="142" t="str">
        <f>'Détail par équipe'!C90</f>
        <v>Marc</v>
      </c>
      <c r="C55" s="136"/>
      <c r="D55" s="136"/>
      <c r="E55" s="137">
        <f>ROUNDDOWN('Détail par équipe'!BO90,0)</f>
        <v>24</v>
      </c>
      <c r="F55" s="137">
        <f>ROUNDDOWN('Détail par équipe'!BP90,0)</f>
        <v>3637</v>
      </c>
      <c r="G55" s="143">
        <f>ROUNDDOWN(IF(H55&gt;220,0,((220-H55)*0.7)),0)</f>
        <v>48</v>
      </c>
      <c r="H55" s="144">
        <f>ROUNDDOWN(F55/E55,0)</f>
        <v>151</v>
      </c>
      <c r="I55" s="165"/>
    </row>
    <row r="56" spans="1:9" x14ac:dyDescent="0.2">
      <c r="A56" s="92" t="s">
        <v>62</v>
      </c>
      <c r="B56" s="92" t="s">
        <v>63</v>
      </c>
      <c r="C56" s="84">
        <v>68</v>
      </c>
      <c r="D56" s="84">
        <v>10279</v>
      </c>
      <c r="E56" s="85">
        <f>E54+E55+C56</f>
        <v>92</v>
      </c>
      <c r="F56" s="85">
        <f>F54+F55+D56</f>
        <v>13916</v>
      </c>
      <c r="G56" s="111">
        <f>ROUNDDOWN(IF(H56&gt;220,0,((220-H56)*0.7)),0)</f>
        <v>48</v>
      </c>
      <c r="H56" s="86">
        <f>ROUNDDOWN(F56/E56,0)</f>
        <v>151</v>
      </c>
      <c r="I56" s="87"/>
    </row>
    <row r="57" spans="1:9" hidden="1" x14ac:dyDescent="0.2">
      <c r="A57" s="167" t="str">
        <f>'Détail par équipe'!B143</f>
        <v>Lamy</v>
      </c>
      <c r="B57" s="167" t="str">
        <f>'Détail par équipe'!C143</f>
        <v>Eliane</v>
      </c>
      <c r="C57" s="169"/>
      <c r="D57" s="169"/>
      <c r="E57" s="170">
        <f>'Détail par équipe'!BO143</f>
        <v>4</v>
      </c>
      <c r="F57" s="170">
        <f>'Détail par équipe'!BP143</f>
        <v>649</v>
      </c>
      <c r="G57" s="171">
        <f>ROUNDDOWN(IF(H57&gt;220,0,((220-H57)*0.7)),0)</f>
        <v>40</v>
      </c>
      <c r="H57" s="172">
        <f>ROUNDDOWN(F57/E57,0)</f>
        <v>162</v>
      </c>
      <c r="I57" s="87"/>
    </row>
    <row r="58" spans="1:9" hidden="1" x14ac:dyDescent="0.2">
      <c r="A58" s="167" t="str">
        <f>'Détail par équipe'!B52</f>
        <v>Lamy</v>
      </c>
      <c r="B58" s="168" t="str">
        <f>'Détail par équipe'!C52</f>
        <v>Eliane</v>
      </c>
      <c r="C58" s="169"/>
      <c r="D58" s="169"/>
      <c r="E58" s="170">
        <f>ROUNDDOWN('Détail par équipe'!BO52,0)</f>
        <v>4</v>
      </c>
      <c r="F58" s="170">
        <f>ROUNDDOWN('Détail par équipe'!BP52,0)</f>
        <v>592</v>
      </c>
      <c r="G58" s="171">
        <f>ROUNDDOWN(IF(H58&gt;220,0,((220-H58)*0.7)),0)</f>
        <v>50</v>
      </c>
      <c r="H58" s="172">
        <f>ROUNDDOWN(F58/E58,0)</f>
        <v>148</v>
      </c>
      <c r="I58" s="87"/>
    </row>
    <row r="59" spans="1:9" s="130" customFormat="1" hidden="1" x14ac:dyDescent="0.2">
      <c r="A59" s="135" t="str">
        <f>'Détail par équipe'!B10</f>
        <v>Lamy</v>
      </c>
      <c r="B59" s="135" t="str">
        <f>'Détail par équipe'!C10</f>
        <v>Eliane</v>
      </c>
      <c r="C59" s="136"/>
      <c r="D59" s="136"/>
      <c r="E59" s="135">
        <f>'Détail par équipe'!BO10</f>
        <v>4</v>
      </c>
      <c r="F59" s="135">
        <f>'Détail par équipe'!BP10</f>
        <v>538</v>
      </c>
      <c r="G59" s="138">
        <f>ROUNDDOWN(IF(H59&gt;220,0,((220-H59)*0.7)),0)</f>
        <v>60</v>
      </c>
      <c r="H59" s="139">
        <f>ROUNDDOWN(F59/E59,0)</f>
        <v>134</v>
      </c>
      <c r="I59" s="129"/>
    </row>
    <row r="60" spans="1:9" x14ac:dyDescent="0.2">
      <c r="A60" s="83" t="str">
        <f>'Détail par équipe'!B23</f>
        <v>Lamy</v>
      </c>
      <c r="B60" s="83" t="str">
        <f>'Détail par équipe'!C23</f>
        <v>Eliane</v>
      </c>
      <c r="C60" s="84">
        <v>52</v>
      </c>
      <c r="D60" s="84">
        <v>7779</v>
      </c>
      <c r="E60" s="84">
        <f>'Détail par équipe'!BO23+C60+E59+E58+E57</f>
        <v>64</v>
      </c>
      <c r="F60" s="84">
        <f>'Détail par équipe'!BP23+D60+F59+F58+F57</f>
        <v>9558</v>
      </c>
      <c r="G60" s="111">
        <f>ROUNDDOWN(IF(H60&gt;220,0,((220-H60)*0.7)),0)</f>
        <v>49</v>
      </c>
      <c r="H60" s="86">
        <f>ROUNDDOWN(F60/E60,0)</f>
        <v>149</v>
      </c>
      <c r="I60" s="91"/>
    </row>
    <row r="61" spans="1:9" s="108" customFormat="1" x14ac:dyDescent="0.2">
      <c r="A61" s="92" t="str">
        <f>'Détail par équipe'!B35</f>
        <v>Mager</v>
      </c>
      <c r="B61" s="92" t="str">
        <f>'Détail par équipe'!C35</f>
        <v>Michel</v>
      </c>
      <c r="C61" s="84">
        <v>72</v>
      </c>
      <c r="D61" s="84">
        <v>12745</v>
      </c>
      <c r="E61" s="85">
        <f>ROUNDDOWN('Détail par équipe'!BO35,0)+C61</f>
        <v>92</v>
      </c>
      <c r="F61" s="85">
        <f>ROUNDDOWN('Détail par équipe'!BP35,0)+D61</f>
        <v>16082</v>
      </c>
      <c r="G61" s="111">
        <f>ROUNDDOWN(IF(H61&gt;220,0,((220-H61)*0.7)),0)</f>
        <v>32</v>
      </c>
      <c r="H61" s="86">
        <f>ROUNDDOWN(F61/E61,0)</f>
        <v>174</v>
      </c>
      <c r="I61" s="107"/>
    </row>
    <row r="62" spans="1:9" s="174" customFormat="1" x14ac:dyDescent="0.2">
      <c r="A62" s="92" t="str">
        <f>'Détail par équipe'!B20</f>
        <v>Malenfer</v>
      </c>
      <c r="B62" s="92" t="str">
        <f>'Détail par équipe'!C20</f>
        <v>Pascal</v>
      </c>
      <c r="C62" s="84">
        <v>8</v>
      </c>
      <c r="D62" s="84">
        <v>1252</v>
      </c>
      <c r="E62" s="85">
        <f>ROUNDDOWN('Détail par équipe'!BO20,0)+C62</f>
        <v>8</v>
      </c>
      <c r="F62" s="85">
        <f>ROUNDDOWN('Détail par équipe'!BP20,0)+D62</f>
        <v>1252</v>
      </c>
      <c r="G62" s="111">
        <f>ROUNDDOWN(IF(H62&gt;220,0,((220-H62)*0.7)),0)</f>
        <v>44</v>
      </c>
      <c r="H62" s="86">
        <f>ROUNDDOWN(F62/E62,0)</f>
        <v>156</v>
      </c>
      <c r="I62" s="173"/>
    </row>
    <row r="63" spans="1:9" s="141" customFormat="1" x14ac:dyDescent="0.2">
      <c r="A63" s="92" t="str">
        <f>'Détail par équipe'!B108</f>
        <v>Micaud</v>
      </c>
      <c r="B63" s="92" t="str">
        <f>'Détail par équipe'!C108</f>
        <v>Brigitte</v>
      </c>
      <c r="C63" s="84">
        <v>68</v>
      </c>
      <c r="D63" s="84">
        <v>10321</v>
      </c>
      <c r="E63" s="85">
        <f>ROUNDDOWN('Détail par équipe'!BO108,0)+C63</f>
        <v>84</v>
      </c>
      <c r="F63" s="85">
        <f>ROUNDDOWN('Détail par équipe'!BP108,0)+D63</f>
        <v>12815</v>
      </c>
      <c r="G63" s="111">
        <f>ROUNDDOWN(IF(H63&gt;220,0,((220-H63)*0.7)),0)</f>
        <v>47</v>
      </c>
      <c r="H63" s="86">
        <f>ROUNDDOWN(F63/E63,0)</f>
        <v>152</v>
      </c>
      <c r="I63" s="140"/>
    </row>
    <row r="64" spans="1:9" x14ac:dyDescent="0.2">
      <c r="A64" s="92" t="str">
        <f>'Détail par équipe'!B124</f>
        <v>Nguyen</v>
      </c>
      <c r="B64" s="92" t="str">
        <f>'Détail par équipe'!C124</f>
        <v>Jean</v>
      </c>
      <c r="C64" s="84">
        <v>60</v>
      </c>
      <c r="D64" s="84">
        <v>10266</v>
      </c>
      <c r="E64" s="85">
        <f>ROUNDDOWN('Détail par équipe'!BO124,0)+C64</f>
        <v>76</v>
      </c>
      <c r="F64" s="85">
        <f>ROUNDDOWN('Détail par équipe'!BP124,0)+D64</f>
        <v>12776</v>
      </c>
      <c r="G64" s="111">
        <f>ROUNDDOWN(IF(H64&gt;220,0,((220-H64)*0.7)),0)</f>
        <v>36</v>
      </c>
      <c r="H64" s="86">
        <f>ROUNDDOWN(F64/E64,0)</f>
        <v>168</v>
      </c>
      <c r="I64" s="87"/>
    </row>
    <row r="65" spans="1:9" hidden="1" x14ac:dyDescent="0.2">
      <c r="A65" s="167" t="str">
        <f>'Détail par équipe'!B54</f>
        <v>Parralejo</v>
      </c>
      <c r="B65" s="168" t="str">
        <f>'Détail par équipe'!C54</f>
        <v>Isabel</v>
      </c>
      <c r="C65" s="169"/>
      <c r="D65" s="169"/>
      <c r="E65" s="167">
        <f>'Détail par équipe'!BO54</f>
        <v>8</v>
      </c>
      <c r="F65" s="167">
        <f>'Détail par équipe'!BP54</f>
        <v>1099</v>
      </c>
      <c r="G65" s="171">
        <f>ROUNDDOWN(IF(H65&gt;220,0,((220-H65)*0.7)),0)</f>
        <v>58</v>
      </c>
      <c r="H65" s="172">
        <f>ROUNDDOWN('Détail par équipe'!BQ54,0)</f>
        <v>137</v>
      </c>
      <c r="I65" s="90"/>
    </row>
    <row r="66" spans="1:9" s="141" customFormat="1" x14ac:dyDescent="0.2">
      <c r="A66" s="83" t="str">
        <f>'Détail par équipe'!B136</f>
        <v>Parralejo</v>
      </c>
      <c r="B66" s="83" t="str">
        <f>'Détail par équipe'!C136</f>
        <v>Isabel</v>
      </c>
      <c r="C66" s="84">
        <v>56</v>
      </c>
      <c r="D66" s="84">
        <v>7558</v>
      </c>
      <c r="E66" s="85">
        <f>ROUNDDOWN('Détail par équipe'!BO136,0)+C66+E65</f>
        <v>72</v>
      </c>
      <c r="F66" s="85">
        <f>ROUNDDOWN('Détail par équipe'!BP136,0)+D66+F65</f>
        <v>9924</v>
      </c>
      <c r="G66" s="111">
        <f>ROUNDDOWN(IF(H66&gt;220,0,((220-H66)*0.7)),0)</f>
        <v>58</v>
      </c>
      <c r="H66" s="86">
        <f>ROUNDDOWN(F66/E66,0)</f>
        <v>137</v>
      </c>
      <c r="I66" s="140"/>
    </row>
    <row r="67" spans="1:9" s="174" customFormat="1" x14ac:dyDescent="0.2">
      <c r="A67" s="92" t="str">
        <f>'Détail par équipe'!B4</f>
        <v>Parralejo</v>
      </c>
      <c r="B67" s="92" t="str">
        <f>'Détail par équipe'!C4</f>
        <v>Tony</v>
      </c>
      <c r="C67" s="84">
        <v>60</v>
      </c>
      <c r="D67" s="84">
        <v>10652</v>
      </c>
      <c r="E67" s="85">
        <f>ROUNDDOWN('Détail par équipe'!BO4,0)+C67</f>
        <v>76</v>
      </c>
      <c r="F67" s="85">
        <f>ROUNDDOWN('Détail par équipe'!BP4,0)+D67</f>
        <v>13356</v>
      </c>
      <c r="G67" s="111">
        <f>ROUNDDOWN(IF(H67&gt;220,0,((220-H67)*0.7)),0)</f>
        <v>31</v>
      </c>
      <c r="H67" s="86">
        <f>ROUNDDOWN(F67/E67,0)</f>
        <v>175</v>
      </c>
      <c r="I67" s="173"/>
    </row>
    <row r="68" spans="1:9" s="174" customFormat="1" hidden="1" x14ac:dyDescent="0.2">
      <c r="A68" s="183" t="str">
        <f>'Détail par équipe'!B25</f>
        <v>Puyaubreau</v>
      </c>
      <c r="B68" s="183" t="str">
        <f>'Détail par équipe'!C25</f>
        <v>Francois</v>
      </c>
      <c r="C68" s="183"/>
      <c r="D68" s="183"/>
      <c r="E68" s="183">
        <f>'Détail par équipe'!BO25</f>
        <v>4</v>
      </c>
      <c r="F68" s="183">
        <f>'Détail par équipe'!BP25</f>
        <v>810</v>
      </c>
      <c r="G68" s="184">
        <f>ROUNDDOWN(IF(H68&gt;220,0,((220-H68)*0.7)),0)</f>
        <v>12</v>
      </c>
      <c r="H68" s="185">
        <f>ROUNDDOWN(F68/E68,0)</f>
        <v>202</v>
      </c>
      <c r="I68" s="173"/>
    </row>
    <row r="69" spans="1:9" x14ac:dyDescent="0.2">
      <c r="A69" s="83" t="str">
        <f>'Détail par équipe'!B126</f>
        <v>Puyaubreau</v>
      </c>
      <c r="B69" s="83" t="str">
        <f>'Détail par équipe'!C126</f>
        <v>François</v>
      </c>
      <c r="C69" s="84">
        <v>48</v>
      </c>
      <c r="D69" s="84">
        <v>8820</v>
      </c>
      <c r="E69" s="85">
        <f>ROUNDDOWN('Détail par équipe'!BO126,0)+C69+E68</f>
        <v>56</v>
      </c>
      <c r="F69" s="85">
        <f>ROUNDDOWN('Détail par équipe'!BP126,0)+D69+F68</f>
        <v>10388</v>
      </c>
      <c r="G69" s="110">
        <f>ROUNDDOWN(IF(H69&gt;220,0,((220-H69)*0.7)),0)</f>
        <v>24</v>
      </c>
      <c r="H69" s="88">
        <f>ROUNDDOWN(F69/E69,0)</f>
        <v>185</v>
      </c>
      <c r="I69" s="90"/>
    </row>
    <row r="70" spans="1:9" hidden="1" x14ac:dyDescent="0.2">
      <c r="A70" s="145" t="str">
        <f>'Détail par équipe'!B112</f>
        <v>Quibeuf</v>
      </c>
      <c r="B70" s="145" t="str">
        <f>'Détail par équipe'!C112</f>
        <v>Catherine</v>
      </c>
      <c r="C70" s="146"/>
      <c r="D70" s="146"/>
      <c r="E70" s="147">
        <f>ROUNDDOWN('Détail par équipe'!BO112,0)+C70</f>
        <v>0</v>
      </c>
      <c r="F70" s="147">
        <f>ROUNDDOWN('Détail par équipe'!BP112,0)+D70</f>
        <v>0</v>
      </c>
      <c r="G70" s="148" t="e">
        <f>ROUNDDOWN(IF(H70&gt;220,0,((220-H70)*0.7)),0)</f>
        <v>#DIV/0!</v>
      </c>
      <c r="H70" s="149" t="e">
        <f>ROUNDDOWN('Détail par équipe'!BQ112,0)</f>
        <v>#DIV/0!</v>
      </c>
      <c r="I70" s="87"/>
    </row>
    <row r="71" spans="1:9" x14ac:dyDescent="0.2">
      <c r="A71" s="92" t="str">
        <f>'Détail par équipe'!B75</f>
        <v>Quibeuf</v>
      </c>
      <c r="B71" s="92" t="str">
        <f>'Détail par équipe'!C75</f>
        <v>Catherine</v>
      </c>
      <c r="C71" s="84">
        <v>52</v>
      </c>
      <c r="D71" s="84">
        <v>7045</v>
      </c>
      <c r="E71" s="85">
        <f>ROUNDDOWN('Détail par équipe'!BO75,0)+C71+E70</f>
        <v>76</v>
      </c>
      <c r="F71" s="85">
        <f>ROUNDDOWN('Détail par équipe'!BP75,0)+D71+F70</f>
        <v>10340</v>
      </c>
      <c r="G71" s="111">
        <f>ROUNDDOWN(IF(H71&gt;220,0,((220-H71)*0.7)),0)</f>
        <v>58</v>
      </c>
      <c r="H71" s="86">
        <f>ROUNDDOWN(F71/E71,0)</f>
        <v>136</v>
      </c>
      <c r="I71" s="87"/>
    </row>
    <row r="72" spans="1:9" hidden="1" x14ac:dyDescent="0.2">
      <c r="A72" s="135" t="str">
        <f>'Détail par équipe'!B92</f>
        <v>Remondin</v>
      </c>
      <c r="B72" s="135" t="str">
        <f>'Détail par équipe'!C92</f>
        <v>Jacky</v>
      </c>
      <c r="C72" s="136"/>
      <c r="D72" s="136"/>
      <c r="E72" s="137">
        <f>ROUNDDOWN('Détail par équipe'!BO92,0)</f>
        <v>0</v>
      </c>
      <c r="F72" s="137">
        <f>ROUNDDOWN('Détail par équipe'!BP92,0)</f>
        <v>0</v>
      </c>
      <c r="G72" s="138" t="e">
        <f>ROUNDDOWN(IF(H72&gt;220,0,((220-H72)*0.7)),0)</f>
        <v>#DIV/0!</v>
      </c>
      <c r="H72" s="139" t="e">
        <f>ROUNDDOWN(F72/E72,0)</f>
        <v>#DIV/0!</v>
      </c>
      <c r="I72" s="87"/>
    </row>
    <row r="73" spans="1:9" hidden="1" x14ac:dyDescent="0.2">
      <c r="A73" s="142" t="str">
        <f>'Détail par équipe'!B125</f>
        <v>Remondin</v>
      </c>
      <c r="B73" s="142" t="str">
        <f>'Détail par équipe'!C125</f>
        <v>Jacky</v>
      </c>
      <c r="C73" s="136"/>
      <c r="D73" s="136"/>
      <c r="E73" s="137">
        <f>ROUNDDOWN('Détail par équipe'!BO125,0)</f>
        <v>20</v>
      </c>
      <c r="F73" s="137">
        <f>ROUNDDOWN('Détail par équipe'!BP125,0)</f>
        <v>3411</v>
      </c>
      <c r="G73" s="143">
        <f>ROUNDDOWN(IF(H73&gt;220,0,((220-H73)*0.7)),0)</f>
        <v>35</v>
      </c>
      <c r="H73" s="144">
        <f>ROUNDDOWN(F73/E73,0)</f>
        <v>170</v>
      </c>
      <c r="I73" s="87"/>
    </row>
    <row r="74" spans="1:9" s="151" customFormat="1" x14ac:dyDescent="0.2">
      <c r="A74" s="101" t="s">
        <v>73</v>
      </c>
      <c r="B74" s="101" t="s">
        <v>51</v>
      </c>
      <c r="C74" s="84">
        <v>32</v>
      </c>
      <c r="D74" s="84">
        <v>4990</v>
      </c>
      <c r="E74" s="85">
        <f>E72+E73+C74</f>
        <v>52</v>
      </c>
      <c r="F74" s="85">
        <f>F72+F73+D74</f>
        <v>8401</v>
      </c>
      <c r="G74" s="111">
        <f>ROUNDDOWN(IF(H74&gt;220,0,((220-H74)*0.7)),0)</f>
        <v>41</v>
      </c>
      <c r="H74" s="86">
        <f>ROUNDDOWN(F74/E74,0)</f>
        <v>161</v>
      </c>
      <c r="I74" s="150"/>
    </row>
    <row r="75" spans="1:9" s="174" customFormat="1" hidden="1" x14ac:dyDescent="0.2">
      <c r="A75" s="167" t="str">
        <f>'Détail par équipe'!B12</f>
        <v>Roussel</v>
      </c>
      <c r="B75" s="167" t="str">
        <f>'Détail par équipe'!C12</f>
        <v>Jacky</v>
      </c>
      <c r="C75" s="169"/>
      <c r="D75" s="169"/>
      <c r="E75" s="170">
        <f>ROUNDDOWN('Détail par équipe'!BO12,0)</f>
        <v>4</v>
      </c>
      <c r="F75" s="170">
        <f>ROUNDDOWN('Détail par équipe'!BP12,0)</f>
        <v>659</v>
      </c>
      <c r="G75" s="171">
        <f>ROUNDDOWN(IF(H75&gt;220,0,((220-H75)*0.7)),0)</f>
        <v>39</v>
      </c>
      <c r="H75" s="172">
        <f>ROUNDDOWN(F75/E75,0)</f>
        <v>164</v>
      </c>
      <c r="I75" s="173"/>
    </row>
    <row r="76" spans="1:9" hidden="1" x14ac:dyDescent="0.2">
      <c r="A76" s="160" t="str">
        <f>'Détail par équipe'!B142</f>
        <v>Roussel</v>
      </c>
      <c r="B76" s="160" t="str">
        <f>'Détail par équipe'!C142</f>
        <v>Jacky</v>
      </c>
      <c r="C76" s="161"/>
      <c r="D76" s="161"/>
      <c r="E76" s="162">
        <f>ROUNDDOWN('Détail par équipe'!BO142,0)+C76</f>
        <v>4</v>
      </c>
      <c r="F76" s="162">
        <f>ROUNDDOWN('Détail par équipe'!BP142,0)+D76</f>
        <v>560</v>
      </c>
      <c r="G76" s="163">
        <f>ROUNDDOWN(IF(H76&gt;220,0,((220-H76)*0.7)),0)</f>
        <v>56</v>
      </c>
      <c r="H76" s="164">
        <f>ROUNDDOWN('Détail par équipe'!BQ142,0)</f>
        <v>140</v>
      </c>
      <c r="I76" s="87"/>
    </row>
    <row r="77" spans="1:9" s="166" customFormat="1" x14ac:dyDescent="0.2">
      <c r="A77" s="92" t="str">
        <f>'Détail par équipe'!B47</f>
        <v>Roussel</v>
      </c>
      <c r="B77" s="92" t="str">
        <f>'Détail par équipe'!C47</f>
        <v>Jacky</v>
      </c>
      <c r="C77" s="84">
        <v>64</v>
      </c>
      <c r="D77" s="84">
        <v>10535</v>
      </c>
      <c r="E77" s="85">
        <f>ROUNDDOWN('Détail par équipe'!BO47,0)+C77+E76+E75</f>
        <v>88</v>
      </c>
      <c r="F77" s="85">
        <f>ROUNDDOWN('Détail par équipe'!BP47,0)+D77+F76+F75</f>
        <v>14419</v>
      </c>
      <c r="G77" s="111">
        <f>ROUNDDOWN(IF(H77&gt;220,0,((220-H77)*0.7)),0)</f>
        <v>39</v>
      </c>
      <c r="H77" s="86">
        <f>ROUNDDOWN(F77/E77,0)</f>
        <v>163</v>
      </c>
      <c r="I77" s="165"/>
    </row>
    <row r="78" spans="1:9" s="141" customFormat="1" hidden="1" x14ac:dyDescent="0.2">
      <c r="A78" s="145" t="str">
        <f>'Détail par équipe'!B8</f>
        <v>Schambert</v>
      </c>
      <c r="B78" s="145" t="str">
        <f>'Détail par équipe'!C8</f>
        <v>Bernard</v>
      </c>
      <c r="C78" s="146"/>
      <c r="D78" s="146"/>
      <c r="E78" s="147">
        <f>'Détail par équipe'!BO8</f>
        <v>4</v>
      </c>
      <c r="F78" s="147">
        <f>'Détail par équipe'!BP8</f>
        <v>619</v>
      </c>
      <c r="G78" s="148">
        <f>ROUNDDOWN(IF(H78&gt;220,0,((220-H78)*0.7)),0)</f>
        <v>46</v>
      </c>
      <c r="H78" s="149">
        <f>ROUNDDOWN(F78/E78,0)</f>
        <v>154</v>
      </c>
      <c r="I78" s="140"/>
    </row>
    <row r="79" spans="1:9" s="141" customFormat="1" hidden="1" x14ac:dyDescent="0.2">
      <c r="A79" s="145" t="str">
        <f>'Détail par équipe'!B140</f>
        <v>Schambert</v>
      </c>
      <c r="B79" s="145" t="str">
        <f>'Détail par équipe'!C140</f>
        <v>Bernard</v>
      </c>
      <c r="C79" s="146"/>
      <c r="D79" s="146"/>
      <c r="E79" s="147">
        <f>'Détail par équipe'!BO140</f>
        <v>0</v>
      </c>
      <c r="F79" s="147">
        <f>'Détail par équipe'!BP140</f>
        <v>0</v>
      </c>
      <c r="G79" s="148" t="e">
        <f>ROUNDDOWN(IF(H79&gt;220,0,((220-H79)*0.7)),0)</f>
        <v>#DIV/0!</v>
      </c>
      <c r="H79" s="149" t="e">
        <f>ROUNDDOWN(F79/E79,0)</f>
        <v>#DIV/0!</v>
      </c>
      <c r="I79" s="140"/>
    </row>
    <row r="80" spans="1:9" s="151" customFormat="1" x14ac:dyDescent="0.2">
      <c r="A80" s="83" t="s">
        <v>52</v>
      </c>
      <c r="B80" s="92" t="s">
        <v>46</v>
      </c>
      <c r="C80" s="84">
        <v>60</v>
      </c>
      <c r="D80" s="84">
        <v>8794</v>
      </c>
      <c r="E80" s="85">
        <f>E81+E82+C80+E79+E78</f>
        <v>80</v>
      </c>
      <c r="F80" s="85">
        <f>F81+F82+D80+F79+F78</f>
        <v>11825</v>
      </c>
      <c r="G80" s="111">
        <f>ROUNDDOWN(IF(H80&gt;220,0,((220-H80)*0.7)),0)</f>
        <v>51</v>
      </c>
      <c r="H80" s="86">
        <f>ROUNDDOWN(F80/E80,0)</f>
        <v>147</v>
      </c>
      <c r="I80" s="150"/>
    </row>
    <row r="81" spans="1:9" s="151" customFormat="1" hidden="1" x14ac:dyDescent="0.2">
      <c r="A81" s="115" t="str">
        <f>'Détail par équipe'!B26</f>
        <v>Schambert</v>
      </c>
      <c r="B81" s="115" t="str">
        <f>'Détail par équipe'!C26</f>
        <v>Bernard</v>
      </c>
      <c r="C81" s="116"/>
      <c r="D81" s="116"/>
      <c r="E81" s="117">
        <f>ROUNDDOWN('Détail par équipe'!BO26,0)+C81</f>
        <v>12</v>
      </c>
      <c r="F81" s="117">
        <f>ROUNDDOWN('Détail par équipe'!BP26,0)+D81</f>
        <v>1821</v>
      </c>
      <c r="G81" s="118">
        <f>ROUNDDOWN(IF(H81&gt;220,0,((220-H81)*0.7)),0)</f>
        <v>48</v>
      </c>
      <c r="H81" s="119">
        <f>ROUNDDOWN('Détail par équipe'!BQ26,0)</f>
        <v>151</v>
      </c>
      <c r="I81" s="150"/>
    </row>
    <row r="82" spans="1:9" s="174" customFormat="1" hidden="1" x14ac:dyDescent="0.2">
      <c r="A82" s="122" t="str">
        <f>'Détail par équipe'!B48</f>
        <v>Schambert</v>
      </c>
      <c r="B82" s="122" t="str">
        <f>'Détail par équipe'!C48</f>
        <v>Bernard</v>
      </c>
      <c r="C82" s="116"/>
      <c r="D82" s="116"/>
      <c r="E82" s="117">
        <f>ROUNDDOWN('Détail par équipe'!BO48,0)+C82</f>
        <v>4</v>
      </c>
      <c r="F82" s="117">
        <f>ROUNDDOWN('Détail par équipe'!BP48,0)+D82</f>
        <v>591</v>
      </c>
      <c r="G82" s="123">
        <f>ROUNDDOWN(IF(H82&gt;220,0,((220-H82)*0.7)),0)</f>
        <v>51</v>
      </c>
      <c r="H82" s="124">
        <f>ROUNDDOWN(F82/E82,0)</f>
        <v>147</v>
      </c>
      <c r="I82" s="173"/>
    </row>
    <row r="83" spans="1:9" s="121" customFormat="1" hidden="1" x14ac:dyDescent="0.2">
      <c r="A83" s="167" t="str">
        <f>'Détail par équipe'!B114</f>
        <v>Soleihac</v>
      </c>
      <c r="B83" s="167" t="str">
        <f>'Détail par équipe'!C114</f>
        <v>Christian</v>
      </c>
      <c r="C83" s="169"/>
      <c r="D83" s="169"/>
      <c r="E83" s="169">
        <f>'Détail par équipe'!BO114</f>
        <v>4</v>
      </c>
      <c r="F83" s="169">
        <f>'Détail par équipe'!BP114</f>
        <v>654</v>
      </c>
      <c r="G83" s="171">
        <f>ROUNDDOWN(IF(H83&gt;220,0,((220-H83)*0.7)),0)</f>
        <v>39</v>
      </c>
      <c r="H83" s="172">
        <f>ROUNDDOWN('Détail par équipe'!BQ114,0)</f>
        <v>163</v>
      </c>
      <c r="I83" s="120"/>
    </row>
    <row r="84" spans="1:9" s="121" customFormat="1" x14ac:dyDescent="0.2">
      <c r="A84" s="92" t="str">
        <f>'Détail par équipe'!B61</f>
        <v>Soleilhac</v>
      </c>
      <c r="B84" s="92" t="str">
        <f>'Détail par équipe'!C61</f>
        <v>Christian</v>
      </c>
      <c r="C84" s="84">
        <v>24</v>
      </c>
      <c r="D84" s="84">
        <v>3346</v>
      </c>
      <c r="E84" s="85">
        <f>ROUNDDOWN('Détail par équipe'!BO61,0)+C84+E83</f>
        <v>40</v>
      </c>
      <c r="F84" s="85">
        <f>ROUNDDOWN('Détail par équipe'!BP61,0)+D84+F83</f>
        <v>6012</v>
      </c>
      <c r="G84" s="111">
        <f>ROUNDDOWN(IF(H84&gt;220,0,((220-H84)*0.7)),0)</f>
        <v>49</v>
      </c>
      <c r="H84" s="86">
        <f>ROUNDDOWN(F84/E84,0)</f>
        <v>150</v>
      </c>
      <c r="I84" s="120"/>
    </row>
    <row r="85" spans="1:9" hidden="1" x14ac:dyDescent="0.2">
      <c r="A85" s="94" t="str">
        <f>'Détail par équipe'!B36</f>
        <v>Subacchi</v>
      </c>
      <c r="B85" s="95" t="str">
        <f>'Détail par équipe'!C36</f>
        <v>Claudine</v>
      </c>
      <c r="C85" s="96"/>
      <c r="D85" s="96"/>
      <c r="E85" s="99">
        <f>ROUNDDOWN('Détail par équipe'!BO36,0)+C85</f>
        <v>0</v>
      </c>
      <c r="F85" s="99">
        <f>ROUNDDOWN('Détail par équipe'!BP36,0)+D85</f>
        <v>0</v>
      </c>
      <c r="G85" s="113" t="e">
        <f>ROUNDDOWN(IF(H85&gt;220,0,((220-H85)*0.7)),0)</f>
        <v>#DIV/0!</v>
      </c>
      <c r="H85" s="98" t="e">
        <f>ROUNDDOWN(F85/E85,0)</f>
        <v>#DIV/0!</v>
      </c>
      <c r="I85" s="87"/>
    </row>
    <row r="86" spans="1:9" s="102" customFormat="1" hidden="1" x14ac:dyDescent="0.2">
      <c r="A86" s="95" t="str">
        <f>'Détail par équipe'!B74</f>
        <v>Subacchi</v>
      </c>
      <c r="B86" s="95" t="str">
        <f>'Détail par équipe'!C74</f>
        <v>Claudine</v>
      </c>
      <c r="C86" s="96"/>
      <c r="D86" s="96"/>
      <c r="E86" s="99">
        <f>ROUNDDOWN('Détail par équipe'!BO74,0)</f>
        <v>24</v>
      </c>
      <c r="F86" s="99">
        <f>ROUNDDOWN('Détail par équipe'!BP74,0)</f>
        <v>3993</v>
      </c>
      <c r="G86" s="114">
        <f>ROUNDDOWN(IF(H86&gt;220,0,((220-H86)*0.7)),0)</f>
        <v>37</v>
      </c>
      <c r="H86" s="100">
        <f>ROUNDDOWN(F86/E86,0)</f>
        <v>166</v>
      </c>
      <c r="I86" s="97"/>
    </row>
    <row r="87" spans="1:9" s="102" customFormat="1" x14ac:dyDescent="0.2">
      <c r="A87" s="101" t="s">
        <v>56</v>
      </c>
      <c r="B87" s="101" t="s">
        <v>58</v>
      </c>
      <c r="C87" s="84">
        <v>60</v>
      </c>
      <c r="D87" s="84">
        <v>10025</v>
      </c>
      <c r="E87" s="85">
        <f>E85+E86+C87</f>
        <v>84</v>
      </c>
      <c r="F87" s="85">
        <f>F85+F86+D87</f>
        <v>14018</v>
      </c>
      <c r="G87" s="111">
        <f>ROUNDDOWN(IF(H87&gt;220,0,((220-H87)*0.7)),0)</f>
        <v>37</v>
      </c>
      <c r="H87" s="86">
        <f>ROUNDDOWN(F87/E87,0)</f>
        <v>166</v>
      </c>
      <c r="I87" s="97"/>
    </row>
    <row r="88" spans="1:9" s="174" customFormat="1" x14ac:dyDescent="0.2">
      <c r="A88" s="92" t="str">
        <f>'Détail par équipe'!B62</f>
        <v>Subacchi</v>
      </c>
      <c r="B88" s="92" t="str">
        <f>'Détail par équipe'!C62</f>
        <v>Michel</v>
      </c>
      <c r="C88" s="84">
        <v>68</v>
      </c>
      <c r="D88" s="84">
        <v>11071</v>
      </c>
      <c r="E88" s="85">
        <f>ROUNDDOWN('Détail par équipe'!BO62,0)+C88</f>
        <v>92</v>
      </c>
      <c r="F88" s="85">
        <f>ROUNDDOWN('Détail par équipe'!BP62,0)+D88</f>
        <v>15030</v>
      </c>
      <c r="G88" s="111">
        <f>ROUNDDOWN(IF(H88&gt;220,0,((220-H88)*0.7)),0)</f>
        <v>39</v>
      </c>
      <c r="H88" s="86">
        <f>ROUNDDOWN(F88/E88,0)</f>
        <v>163</v>
      </c>
      <c r="I88" s="173"/>
    </row>
    <row r="89" spans="1:9" s="166" customFormat="1" hidden="1" x14ac:dyDescent="0.2">
      <c r="A89" s="167" t="str">
        <f>'Détail par équipe'!B11</f>
        <v>Trouvé</v>
      </c>
      <c r="B89" s="167" t="str">
        <f>'Détail par équipe'!C11</f>
        <v>Francis</v>
      </c>
      <c r="C89" s="169"/>
      <c r="D89" s="169"/>
      <c r="E89" s="167">
        <f>'Détail par équipe'!BO11</f>
        <v>0</v>
      </c>
      <c r="F89" s="167">
        <f>'Détail par équipe'!BP11</f>
        <v>0</v>
      </c>
      <c r="G89" s="171" t="e">
        <f>ROUNDDOWN(IF(H89&gt;220,0,((220-H89)*0.7)),0)</f>
        <v>#DIV/0!</v>
      </c>
      <c r="H89" s="172" t="e">
        <f>ROUNDDOWN(F89/E89,0)</f>
        <v>#DIV/0!</v>
      </c>
      <c r="I89" s="165"/>
    </row>
    <row r="90" spans="1:9" hidden="1" x14ac:dyDescent="0.2">
      <c r="A90" s="186" t="str">
        <f>'Détail par équipe'!B51</f>
        <v>Trouvé</v>
      </c>
      <c r="B90" s="187" t="str">
        <f>'Détail par équipe'!C51</f>
        <v>Francis</v>
      </c>
      <c r="C90" s="188"/>
      <c r="D90" s="188"/>
      <c r="E90" s="189">
        <f>ROUNDDOWN('Détail par équipe'!BO51,0)</f>
        <v>0</v>
      </c>
      <c r="F90" s="189">
        <f>ROUNDDOWN('Détail par équipe'!BP51,0)</f>
        <v>0</v>
      </c>
      <c r="G90" s="190" t="e">
        <f>ROUNDDOWN(IF(H90&gt;220,0,((220-H90)*0.7)),0)</f>
        <v>#DIV/0!</v>
      </c>
      <c r="H90" s="191" t="e">
        <f>ROUNDDOWN(F90/E90,0)</f>
        <v>#DIV/0!</v>
      </c>
      <c r="I90" s="192"/>
    </row>
    <row r="91" spans="1:9" x14ac:dyDescent="0.2">
      <c r="A91" s="193" t="str">
        <f>'Détail par équipe'!B137</f>
        <v>Trouvé</v>
      </c>
      <c r="B91" s="193" t="str">
        <f>'Détail par équipe'!C137</f>
        <v>Francis</v>
      </c>
      <c r="C91" s="194">
        <v>44</v>
      </c>
      <c r="D91" s="194">
        <v>7693</v>
      </c>
      <c r="E91" s="195">
        <f>ROUNDDOWN('Détail par équipe'!BO137,0)+C91+E90+E89+E92</f>
        <v>60</v>
      </c>
      <c r="F91" s="195">
        <f>ROUNDDOWN('Détail par équipe'!BP137,0)+D91+F90+F89+F92</f>
        <v>10552</v>
      </c>
      <c r="G91" s="196">
        <f>ROUNDDOWN(IF(H91&gt;220,0,((220-H91)*0.7)),0)</f>
        <v>31</v>
      </c>
      <c r="H91" s="197">
        <f>ROUNDDOWN(F91/E91,0)</f>
        <v>175</v>
      </c>
      <c r="I91" s="198"/>
    </row>
    <row r="92" spans="1:9" s="174" customFormat="1" hidden="1" x14ac:dyDescent="0.2">
      <c r="A92" s="199" t="str">
        <f>'Détail par équipe'!B24</f>
        <v>Trouvé</v>
      </c>
      <c r="B92" s="199" t="str">
        <f>'Détail par équipe'!C24</f>
        <v>Francis</v>
      </c>
      <c r="C92" s="199"/>
      <c r="D92" s="199"/>
      <c r="E92" s="199">
        <f>'Détail par équipe'!BO24</f>
        <v>4</v>
      </c>
      <c r="F92" s="199">
        <f>'Détail par équipe'!BP24</f>
        <v>742</v>
      </c>
      <c r="G92" s="200">
        <f>ROUNDDOWN(IF(H92&gt;220,0,((220-H92)*0.7)),0)</f>
        <v>24</v>
      </c>
      <c r="H92" s="201">
        <f>ROUNDDOWN(F92/E92,0)</f>
        <v>185</v>
      </c>
      <c r="I92" s="199"/>
    </row>
    <row r="93" spans="1:9" ht="12.75" customHeight="1" x14ac:dyDescent="0.2">
      <c r="A93" s="202" t="str">
        <f>'Détail par équipe'!B37</f>
        <v>Wosinski</v>
      </c>
      <c r="B93" s="202" t="str">
        <f>'Détail par équipe'!C37</f>
        <v>Stéphane</v>
      </c>
      <c r="C93" s="198"/>
      <c r="D93" s="198"/>
      <c r="E93" s="198">
        <f>'Détail par équipe'!BO37</f>
        <v>4</v>
      </c>
      <c r="F93" s="198">
        <f>'Détail par équipe'!BP37</f>
        <v>652</v>
      </c>
      <c r="G93" s="196">
        <f>ROUNDDOWN(IF(H93&gt;220,0,((220-H93)*0.7)),0)</f>
        <v>39</v>
      </c>
      <c r="H93" s="197">
        <f>ROUNDDOWN(F93/E93,0)</f>
        <v>163</v>
      </c>
      <c r="I93" s="198"/>
    </row>
  </sheetData>
  <sortState xmlns:xlrd2="http://schemas.microsoft.com/office/spreadsheetml/2017/richdata2" ref="A2:H93">
    <sortCondition ref="A2:A93"/>
    <sortCondition ref="B2:B93"/>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2023-05-23T09:40:44Z</dcterms:modified>
</cp:coreProperties>
</file>