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9544965-70F7-4CF9-BAF4-EE922CCACFE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D120" i="3" l="1"/>
  <c r="BC120" i="3"/>
  <c r="BB120" i="3"/>
  <c r="BA120" i="3"/>
  <c r="AZ120" i="3"/>
  <c r="AV123" i="3"/>
  <c r="AW123" i="3"/>
  <c r="AX123" i="3"/>
  <c r="AU123" i="3"/>
  <c r="AX120" i="3"/>
  <c r="AW120" i="3"/>
  <c r="AV120" i="3"/>
  <c r="AU120" i="3"/>
  <c r="AT120" i="3"/>
  <c r="AG54" i="3"/>
  <c r="AD123" i="3"/>
  <c r="AE123" i="3"/>
  <c r="AF123" i="3"/>
  <c r="AC123" i="3"/>
  <c r="AC111" i="3"/>
  <c r="AC113" i="3"/>
  <c r="AC125" i="3"/>
  <c r="AC89" i="3"/>
  <c r="AA71" i="3"/>
  <c r="Z120" i="3"/>
  <c r="Y120" i="3"/>
  <c r="X120" i="3"/>
  <c r="W120" i="3"/>
  <c r="W23" i="3"/>
  <c r="W22" i="3"/>
  <c r="V120" i="3"/>
  <c r="K123" i="3"/>
  <c r="F123" i="3"/>
  <c r="G123" i="3"/>
  <c r="H123" i="3"/>
  <c r="E123" i="3"/>
  <c r="J99" i="3"/>
  <c r="C9" i="2"/>
  <c r="O121" i="3" l="1"/>
  <c r="BA110" i="3"/>
  <c r="BB110" i="3"/>
  <c r="BC110" i="3"/>
  <c r="BD110" i="3"/>
  <c r="Q122" i="3"/>
  <c r="O92" i="3"/>
  <c r="B32" i="4" l="1"/>
  <c r="A32" i="4"/>
  <c r="B54" i="4"/>
  <c r="A54" i="4"/>
  <c r="B52" i="4"/>
  <c r="A52" i="4"/>
  <c r="B51" i="4"/>
  <c r="A51" i="4"/>
  <c r="B47" i="4"/>
  <c r="A47" i="4"/>
  <c r="B43" i="4"/>
  <c r="A43" i="4"/>
  <c r="B41" i="4"/>
  <c r="A41" i="4"/>
  <c r="B39" i="4"/>
  <c r="A39" i="4"/>
  <c r="B35" i="4"/>
  <c r="A35" i="4"/>
  <c r="B30" i="4"/>
  <c r="A30" i="4"/>
  <c r="B29" i="4"/>
  <c r="A29" i="4"/>
  <c r="B28" i="4"/>
  <c r="A28" i="4"/>
  <c r="B27" i="4"/>
  <c r="A27" i="4"/>
  <c r="B26" i="4"/>
  <c r="A26" i="4"/>
  <c r="B22" i="4"/>
  <c r="A22" i="4"/>
  <c r="B19" i="4"/>
  <c r="A19" i="4"/>
  <c r="B16" i="4"/>
  <c r="A16" i="4"/>
  <c r="B15" i="4"/>
  <c r="A15" i="4"/>
  <c r="B14" i="4"/>
  <c r="A14" i="4"/>
  <c r="B13" i="4"/>
  <c r="A13" i="4"/>
  <c r="B12" i="4"/>
  <c r="A12" i="4"/>
  <c r="B11" i="4"/>
  <c r="A11" i="4"/>
  <c r="B10" i="4"/>
  <c r="A10" i="4"/>
  <c r="B24" i="4"/>
  <c r="A24" i="4"/>
  <c r="B45" i="4"/>
  <c r="A45" i="4"/>
  <c r="B9" i="4"/>
  <c r="A9" i="4"/>
  <c r="B8" i="4"/>
  <c r="A8" i="4"/>
  <c r="B7" i="4"/>
  <c r="A7" i="4"/>
  <c r="B6" i="4"/>
  <c r="A6" i="4"/>
  <c r="B5" i="4"/>
  <c r="A5" i="4"/>
  <c r="B4" i="4"/>
  <c r="A4" i="4"/>
  <c r="B3" i="4"/>
  <c r="A3" i="4"/>
  <c r="B36" i="4"/>
  <c r="A36" i="4"/>
  <c r="B40" i="4"/>
  <c r="A40" i="4"/>
  <c r="B46" i="4"/>
  <c r="A46" i="4"/>
  <c r="B57" i="4"/>
  <c r="A57" i="4"/>
  <c r="B37" i="4"/>
  <c r="A37" i="4"/>
  <c r="B25" i="4"/>
  <c r="A25" i="4"/>
  <c r="B23" i="4"/>
  <c r="A23" i="4"/>
  <c r="B50" i="4"/>
  <c r="A50" i="4"/>
  <c r="B53" i="4"/>
  <c r="A53" i="4"/>
  <c r="B2" i="4"/>
  <c r="A2" i="4"/>
  <c r="B31" i="4"/>
  <c r="A31" i="4"/>
  <c r="B17" i="4"/>
  <c r="A17" i="4"/>
  <c r="B38" i="4"/>
  <c r="A38" i="4"/>
  <c r="B56" i="4"/>
  <c r="A56" i="4"/>
  <c r="B33" i="4"/>
  <c r="A33" i="4"/>
  <c r="B44" i="4"/>
  <c r="A44" i="4"/>
  <c r="B55" i="4"/>
  <c r="A55" i="4"/>
  <c r="B48" i="4"/>
  <c r="A48" i="4"/>
  <c r="B18" i="4"/>
  <c r="A18" i="4"/>
  <c r="B49" i="4"/>
  <c r="A49" i="4"/>
  <c r="B20" i="4"/>
  <c r="A20" i="4"/>
  <c r="B21" i="4"/>
  <c r="A21" i="4"/>
  <c r="B42" i="4"/>
  <c r="A42" i="4"/>
  <c r="B34" i="4"/>
  <c r="A34" i="4"/>
  <c r="AZ123" i="3"/>
  <c r="AT123" i="3"/>
  <c r="AN123" i="3"/>
  <c r="AH123" i="3"/>
  <c r="AB123" i="3"/>
  <c r="V123" i="3"/>
  <c r="P123" i="3"/>
  <c r="Q123" i="3" s="1"/>
  <c r="J123" i="3"/>
  <c r="D123" i="3"/>
  <c r="BD122" i="3"/>
  <c r="BC122" i="3"/>
  <c r="BB122" i="3"/>
  <c r="BA122" i="3"/>
  <c r="BA123" i="3" s="1"/>
  <c r="AX122" i="3"/>
  <c r="AW122" i="3"/>
  <c r="AV122" i="3"/>
  <c r="AU122" i="3"/>
  <c r="AR122" i="3"/>
  <c r="AQ122" i="3"/>
  <c r="AP122" i="3"/>
  <c r="AO122" i="3"/>
  <c r="AL122" i="3"/>
  <c r="AK122" i="3"/>
  <c r="AJ122" i="3"/>
  <c r="AI122" i="3"/>
  <c r="AF122" i="3"/>
  <c r="AE122" i="3"/>
  <c r="AD122" i="3"/>
  <c r="AC122" i="3"/>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5"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3"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7"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1"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0" i="4" s="1"/>
  <c r="BF33" i="3"/>
  <c r="BE33" i="3"/>
  <c r="AY33" i="3"/>
  <c r="AS33" i="3"/>
  <c r="AM33" i="3"/>
  <c r="AG33" i="3"/>
  <c r="AA33" i="3"/>
  <c r="U33" i="3"/>
  <c r="BP33" i="3" s="1"/>
  <c r="O33" i="3"/>
  <c r="I33" i="3"/>
  <c r="BN32" i="3"/>
  <c r="BM32" i="3"/>
  <c r="BL32" i="3"/>
  <c r="BK32" i="3"/>
  <c r="BJ32" i="3"/>
  <c r="BI32" i="3"/>
  <c r="BH32" i="3"/>
  <c r="BG32" i="3"/>
  <c r="BF32" i="3"/>
  <c r="BO32" i="3" s="1"/>
  <c r="E6"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4" i="4" s="1"/>
  <c r="BE7" i="3"/>
  <c r="AY7" i="3"/>
  <c r="AS7" i="3"/>
  <c r="AM7" i="3"/>
  <c r="AG7" i="3"/>
  <c r="AA7" i="3"/>
  <c r="U7" i="3"/>
  <c r="O7" i="3"/>
  <c r="I7" i="3"/>
  <c r="BP7" i="3" s="1"/>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6" i="2"/>
  <c r="C11" i="2"/>
  <c r="C7" i="2"/>
  <c r="C5" i="2"/>
  <c r="C10" i="2"/>
  <c r="C3" i="2"/>
  <c r="C4" i="2"/>
  <c r="C8" i="2"/>
  <c r="C2" i="2"/>
  <c r="L1" i="2"/>
  <c r="K1" i="2"/>
  <c r="J1" i="2"/>
  <c r="I1" i="2"/>
  <c r="H1" i="2"/>
  <c r="G1" i="2"/>
  <c r="F1" i="2"/>
  <c r="E1" i="2"/>
  <c r="D1" i="2"/>
  <c r="BO6" i="3" l="1"/>
  <c r="E31" i="4" s="1"/>
  <c r="BP6" i="3"/>
  <c r="F31" i="4" s="1"/>
  <c r="G31" i="4" s="1"/>
  <c r="H31" i="4" s="1"/>
  <c r="AK87" i="3"/>
  <c r="AA59" i="3"/>
  <c r="Z99" i="3"/>
  <c r="W123" i="3"/>
  <c r="W124" i="3"/>
  <c r="W24" i="3"/>
  <c r="R11" i="3"/>
  <c r="M10" i="3"/>
  <c r="E36" i="3"/>
  <c r="AV48" i="3"/>
  <c r="AV50" i="3" s="1"/>
  <c r="F61" i="3"/>
  <c r="I86" i="3"/>
  <c r="H99" i="3"/>
  <c r="H101" i="3" s="1"/>
  <c r="I122" i="3"/>
  <c r="I124" i="3" s="1"/>
  <c r="I110" i="3"/>
  <c r="BB123" i="3"/>
  <c r="BB125" i="3" s="1"/>
  <c r="BO108" i="3"/>
  <c r="E3" i="4" s="1"/>
  <c r="X123" i="3"/>
  <c r="AM98" i="3"/>
  <c r="W48" i="3"/>
  <c r="BP19" i="3"/>
  <c r="BQ19" i="3" s="1"/>
  <c r="O98" i="3"/>
  <c r="G60" i="3"/>
  <c r="H60" i="3"/>
  <c r="F48" i="3"/>
  <c r="G48" i="3"/>
  <c r="BA49" i="3"/>
  <c r="BD123" i="3"/>
  <c r="BE72" i="3"/>
  <c r="BE74" i="3" s="1"/>
  <c r="BC36" i="3"/>
  <c r="BO109" i="3"/>
  <c r="BP107" i="3"/>
  <c r="BQ107" i="3" s="1"/>
  <c r="BO107" i="3"/>
  <c r="E25" i="4" s="1"/>
  <c r="AR123" i="3"/>
  <c r="AO123" i="3"/>
  <c r="AR10" i="3"/>
  <c r="AQ73" i="3"/>
  <c r="AS47" i="3"/>
  <c r="AR111" i="3"/>
  <c r="AP111" i="3"/>
  <c r="BK72" i="3"/>
  <c r="AK111" i="3"/>
  <c r="BO82" i="3"/>
  <c r="E24" i="4" s="1"/>
  <c r="AJ99" i="3"/>
  <c r="AM9" i="3"/>
  <c r="AM11" i="3" s="1"/>
  <c r="AK10" i="3"/>
  <c r="AL36" i="3"/>
  <c r="AG9" i="3"/>
  <c r="AG11" i="3" s="1"/>
  <c r="AC11" i="3"/>
  <c r="AF49" i="3"/>
  <c r="AD49" i="3"/>
  <c r="AE49" i="3"/>
  <c r="AC49" i="3"/>
  <c r="AG35" i="3"/>
  <c r="AG122" i="3"/>
  <c r="AG124" i="3" s="1"/>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BL22" i="3"/>
  <c r="AS9" i="3"/>
  <c r="AQ10" i="3"/>
  <c r="BN35" i="3"/>
  <c r="AR36" i="3"/>
  <c r="AR38" i="3" s="1"/>
  <c r="BM59" i="3"/>
  <c r="AR73" i="3"/>
  <c r="BO69" i="3"/>
  <c r="E8" i="4" s="1"/>
  <c r="AO73" i="3"/>
  <c r="BD60" i="3"/>
  <c r="BP69" i="3"/>
  <c r="F8" i="4" s="1"/>
  <c r="BP120" i="3"/>
  <c r="F9" i="4" s="1"/>
  <c r="AP123" i="3"/>
  <c r="BE110" i="3"/>
  <c r="AQ123" i="3"/>
  <c r="AQ38" i="3" s="1"/>
  <c r="BO106" i="3"/>
  <c r="E33" i="4" s="1"/>
  <c r="BO120" i="3"/>
  <c r="E9" i="4" s="1"/>
  <c r="Y123" i="3"/>
  <c r="Y125" i="3" s="1"/>
  <c r="AJ111" i="3"/>
  <c r="Z123" i="3"/>
  <c r="BP93" i="3"/>
  <c r="F26" i="4" s="1"/>
  <c r="AA86" i="3"/>
  <c r="AL60" i="3"/>
  <c r="BO70" i="3"/>
  <c r="E12" i="4" s="1"/>
  <c r="AK73" i="3"/>
  <c r="AM59" i="3"/>
  <c r="AM61" i="3" s="1"/>
  <c r="X60" i="3"/>
  <c r="X10" i="3"/>
  <c r="BK9" i="3"/>
  <c r="BO19" i="3"/>
  <c r="E5" i="4" s="1"/>
  <c r="BP20" i="3"/>
  <c r="AA22" i="3"/>
  <c r="BP18" i="3"/>
  <c r="F2" i="4" s="1"/>
  <c r="BO18" i="3"/>
  <c r="E2" i="4" s="1"/>
  <c r="BO20" i="3"/>
  <c r="I22" i="3"/>
  <c r="N111" i="3"/>
  <c r="N123" i="3"/>
  <c r="BH86" i="3"/>
  <c r="BF86" i="3"/>
  <c r="G87" i="3"/>
  <c r="F73" i="3"/>
  <c r="F60" i="3"/>
  <c r="G61" i="3"/>
  <c r="M73" i="3"/>
  <c r="BO65" i="3"/>
  <c r="E16" i="4" s="1"/>
  <c r="H73" i="3"/>
  <c r="H75" i="3" s="1"/>
  <c r="F49" i="3"/>
  <c r="BO45" i="3"/>
  <c r="E4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18" i="4" s="1"/>
  <c r="BO5" i="3"/>
  <c r="E18" i="4" s="1"/>
  <c r="BC10" i="3"/>
  <c r="BD10" i="3"/>
  <c r="BA10" i="3"/>
  <c r="BA11" i="3"/>
  <c r="BE47" i="3"/>
  <c r="BE112" i="3" s="1"/>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23" i="4" s="1"/>
  <c r="AY110" i="3"/>
  <c r="AX111" i="3"/>
  <c r="AX113" i="3" s="1"/>
  <c r="AX112" i="3"/>
  <c r="AV111" i="3"/>
  <c r="AU111" i="3"/>
  <c r="AW111" i="3"/>
  <c r="AY35" i="3"/>
  <c r="AU36" i="3"/>
  <c r="AW37" i="3"/>
  <c r="AU37" i="3"/>
  <c r="AV36" i="3"/>
  <c r="AX37" i="3"/>
  <c r="AX36" i="3"/>
  <c r="AW36" i="3"/>
  <c r="AW38" i="3" s="1"/>
  <c r="AS98" i="3"/>
  <c r="AQ99" i="3"/>
  <c r="AR99" i="3"/>
  <c r="AP99" i="3"/>
  <c r="BO95" i="3"/>
  <c r="E23" i="4" s="1"/>
  <c r="AS22" i="3"/>
  <c r="AS24" i="3" s="1"/>
  <c r="AP23" i="3"/>
  <c r="AR23" i="3"/>
  <c r="AS35" i="3"/>
  <c r="AO36" i="3"/>
  <c r="AP36" i="3"/>
  <c r="BL59" i="3"/>
  <c r="AP60" i="3"/>
  <c r="AP11" i="3"/>
  <c r="AP10" i="3"/>
  <c r="AQ11" i="3"/>
  <c r="BL9" i="3"/>
  <c r="AQ111" i="3"/>
  <c r="AS86" i="3"/>
  <c r="AR87" i="3"/>
  <c r="AO87" i="3"/>
  <c r="AP87" i="3"/>
  <c r="AQ87" i="3"/>
  <c r="AR48" i="3"/>
  <c r="AP48" i="3"/>
  <c r="AQ48" i="3"/>
  <c r="AP73" i="3"/>
  <c r="BL72" i="3"/>
  <c r="AO74" i="3"/>
  <c r="AQ74" i="3"/>
  <c r="AK37" i="3"/>
  <c r="AI10" i="3"/>
  <c r="AK36" i="3"/>
  <c r="AK38" i="3" s="1"/>
  <c r="BO29" i="3"/>
  <c r="E47" i="4" s="1"/>
  <c r="AI37" i="3"/>
  <c r="AJ36" i="3"/>
  <c r="AJ37" i="3"/>
  <c r="BK35" i="3"/>
  <c r="AM35" i="3"/>
  <c r="AM37" i="3" s="1"/>
  <c r="BP30" i="3"/>
  <c r="F44" i="4" s="1"/>
  <c r="AM72" i="3"/>
  <c r="AJ73" i="3"/>
  <c r="AJ75" i="3" s="1"/>
  <c r="AL73" i="3"/>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C60" i="3"/>
  <c r="AG59" i="3"/>
  <c r="AD60" i="3"/>
  <c r="BJ9" i="3"/>
  <c r="AF10" i="3"/>
  <c r="AF12" i="3" s="1"/>
  <c r="AC10" i="3"/>
  <c r="AC12" i="3" s="1"/>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7" i="4" s="1"/>
  <c r="AE89" i="3"/>
  <c r="BO21" i="3"/>
  <c r="BO15" i="3"/>
  <c r="E51" i="4" s="1"/>
  <c r="X23" i="3"/>
  <c r="X25" i="3" s="1"/>
  <c r="Z24" i="3"/>
  <c r="BO121" i="3"/>
  <c r="Z125" i="3"/>
  <c r="Z73" i="3"/>
  <c r="Z75" i="3" s="1"/>
  <c r="BP66" i="3"/>
  <c r="F43" i="4" s="1"/>
  <c r="AA72" i="3"/>
  <c r="X74" i="3"/>
  <c r="BO66" i="3"/>
  <c r="E43" i="4" s="1"/>
  <c r="Z100" i="3"/>
  <c r="Y99" i="3"/>
  <c r="X99" i="3"/>
  <c r="Z49" i="3"/>
  <c r="BP78" i="3"/>
  <c r="F27"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1"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0"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2" i="4" s="1"/>
  <c r="Q48" i="3"/>
  <c r="Q50" i="3" s="1"/>
  <c r="S49" i="3"/>
  <c r="S48" i="3"/>
  <c r="T49" i="3"/>
  <c r="N49" i="3"/>
  <c r="BO42" i="3"/>
  <c r="E41" i="4" s="1"/>
  <c r="O47" i="3"/>
  <c r="L100" i="3"/>
  <c r="BG47" i="3"/>
  <c r="BP43" i="3"/>
  <c r="F38" i="4" s="1"/>
  <c r="M99" i="3"/>
  <c r="N99" i="3"/>
  <c r="N101" i="3" s="1"/>
  <c r="N100" i="3"/>
  <c r="K99" i="3"/>
  <c r="M100" i="3"/>
  <c r="BO92" i="3"/>
  <c r="E30" i="4" s="1"/>
  <c r="BG98" i="3"/>
  <c r="BP94" i="3"/>
  <c r="F48" i="4" s="1"/>
  <c r="BP117" i="3"/>
  <c r="F20" i="4" s="1"/>
  <c r="O122" i="3"/>
  <c r="BO54" i="3"/>
  <c r="E28" i="4" s="1"/>
  <c r="O59" i="3"/>
  <c r="BP54" i="3"/>
  <c r="F28"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29" i="4" s="1"/>
  <c r="BP4" i="3"/>
  <c r="F29" i="4" s="1"/>
  <c r="BO3" i="3"/>
  <c r="E54" i="4" s="1"/>
  <c r="BG9" i="3"/>
  <c r="M12" i="3"/>
  <c r="K10" i="3"/>
  <c r="O35" i="3"/>
  <c r="BP29" i="3"/>
  <c r="F47" i="4" s="1"/>
  <c r="BO28" i="3"/>
  <c r="E19" i="4" s="1"/>
  <c r="BG35" i="3"/>
  <c r="N36" i="3"/>
  <c r="M36" i="3"/>
  <c r="K37" i="3"/>
  <c r="L37" i="3"/>
  <c r="L36" i="3"/>
  <c r="L38" i="3" s="1"/>
  <c r="M37" i="3"/>
  <c r="BP79" i="3"/>
  <c r="F35" i="4" s="1"/>
  <c r="BG86" i="3"/>
  <c r="K87" i="3"/>
  <c r="N87" i="3"/>
  <c r="L88" i="3"/>
  <c r="L87" i="3"/>
  <c r="M88" i="3"/>
  <c r="M87" i="3"/>
  <c r="N88" i="3"/>
  <c r="F4" i="4"/>
  <c r="G4" i="4" s="1"/>
  <c r="H4" i="4" s="1"/>
  <c r="BQ7" i="3"/>
  <c r="BQ8" i="3"/>
  <c r="F5" i="4"/>
  <c r="G5" i="4" s="1"/>
  <c r="H5" i="4" s="1"/>
  <c r="F6" i="4"/>
  <c r="G6" i="4" s="1"/>
  <c r="H6" i="4" s="1"/>
  <c r="BQ32" i="3"/>
  <c r="F10" i="4"/>
  <c r="G10" i="4" s="1"/>
  <c r="H10"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4"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X49" i="3"/>
  <c r="AW49" i="3"/>
  <c r="F15" i="4"/>
  <c r="G15" i="4" s="1"/>
  <c r="H15"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BD37" i="3"/>
  <c r="BD36"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1" i="4" s="1"/>
  <c r="G11" i="4" s="1"/>
  <c r="H11" i="4" s="1"/>
  <c r="AC48" i="3"/>
  <c r="BJ47" i="3"/>
  <c r="BI47" i="3"/>
  <c r="M49" i="3"/>
  <c r="L48" i="3"/>
  <c r="N50" i="3"/>
  <c r="L49" i="3"/>
  <c r="K49" i="3"/>
  <c r="AD48" i="3"/>
  <c r="AP49" i="3"/>
  <c r="AO49" i="3"/>
  <c r="AR49" i="3"/>
  <c r="AQ49" i="3"/>
  <c r="F7" i="4"/>
  <c r="G7" i="4" s="1"/>
  <c r="H7" i="4" s="1"/>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55" i="4" s="1"/>
  <c r="BP70" i="3"/>
  <c r="BP71" i="3"/>
  <c r="BG72" i="3"/>
  <c r="BF72" i="3"/>
  <c r="AU74" i="3"/>
  <c r="AX74" i="3"/>
  <c r="AX73" i="3"/>
  <c r="AX75" i="3" s="1"/>
  <c r="BD74" i="3"/>
  <c r="BC73" i="3"/>
  <c r="Q74" i="3"/>
  <c r="BA74" i="3"/>
  <c r="M75" i="3"/>
  <c r="BO79" i="3"/>
  <c r="E35" i="4" s="1"/>
  <c r="AD88" i="3"/>
  <c r="AC88" i="3"/>
  <c r="AF88" i="3"/>
  <c r="AC87" i="3"/>
  <c r="AW88" i="3"/>
  <c r="AV88" i="3"/>
  <c r="AV87" i="3"/>
  <c r="AX88" i="3"/>
  <c r="AX87" i="3"/>
  <c r="AX62" i="3" s="1"/>
  <c r="AE88" i="3"/>
  <c r="AU88" i="3"/>
  <c r="I98" i="3"/>
  <c r="I88" i="3" s="1"/>
  <c r="BP92" i="3"/>
  <c r="AG98" i="3"/>
  <c r="BE98" i="3"/>
  <c r="BE100" i="3" s="1"/>
  <c r="BO93" i="3"/>
  <c r="E26"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7" i="4" s="1"/>
  <c r="BP83" i="3"/>
  <c r="AU87" i="3"/>
  <c r="BM86" i="3"/>
  <c r="H89" i="3"/>
  <c r="F88" i="3"/>
  <c r="E87" i="3"/>
  <c r="Y88" i="3"/>
  <c r="W88" i="3"/>
  <c r="G88" i="3"/>
  <c r="X88" i="3"/>
  <c r="AY98" i="3"/>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5" i="4"/>
  <c r="F3" i="4"/>
  <c r="G3" i="4" s="1"/>
  <c r="H3" i="4" s="1"/>
  <c r="BQ108" i="3"/>
  <c r="BG110" i="3"/>
  <c r="K111" i="3"/>
  <c r="AA122" i="3"/>
  <c r="AA124" i="3" s="1"/>
  <c r="BP116" i="3"/>
  <c r="BO84" i="3"/>
  <c r="E14" i="4" s="1"/>
  <c r="BC87" i="3"/>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BB101" i="3" l="1"/>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5" i="4"/>
  <c r="H25"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9" i="4"/>
  <c r="H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8" i="4"/>
  <c r="H8" i="4" s="1"/>
  <c r="BQ81" i="3"/>
  <c r="F101" i="3"/>
  <c r="G89" i="3"/>
  <c r="G101" i="3"/>
  <c r="I61" i="3"/>
  <c r="BF60" i="3"/>
  <c r="F62" i="3"/>
  <c r="F75" i="3"/>
  <c r="F25" i="3"/>
  <c r="G18" i="4"/>
  <c r="H18" i="4" s="1"/>
  <c r="I10" i="3"/>
  <c r="BF10" i="3"/>
  <c r="I24" i="3"/>
  <c r="F113" i="3"/>
  <c r="H125" i="3"/>
  <c r="BF111" i="3"/>
  <c r="F125" i="3"/>
  <c r="BF123" i="3"/>
  <c r="F38" i="3"/>
  <c r="H38" i="3"/>
  <c r="AS73" i="3"/>
  <c r="BD38" i="3"/>
  <c r="BQ69" i="3"/>
  <c r="G53" i="4"/>
  <c r="H53" i="4" s="1"/>
  <c r="AS49" i="3"/>
  <c r="AP50" i="3"/>
  <c r="BQ93" i="3"/>
  <c r="G23" i="4"/>
  <c r="H23" i="4" s="1"/>
  <c r="G26" i="4"/>
  <c r="H26" i="4" s="1"/>
  <c r="AW12" i="3"/>
  <c r="AU75" i="3"/>
  <c r="BQ120" i="3"/>
  <c r="AV75" i="3"/>
  <c r="AE125" i="3"/>
  <c r="AK101" i="3"/>
  <c r="Y89" i="3"/>
  <c r="AJ125" i="3"/>
  <c r="Z89" i="3"/>
  <c r="AL125" i="3"/>
  <c r="BQ20" i="3"/>
  <c r="BP9" i="3"/>
  <c r="BQ18" i="3"/>
  <c r="AA10" i="3"/>
  <c r="AA112" i="3"/>
  <c r="G2" i="4"/>
  <c r="H2"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8" i="4"/>
  <c r="H28"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29" i="4"/>
  <c r="H29" i="4" s="1"/>
  <c r="BJ10" i="3"/>
  <c r="AG10" i="3"/>
  <c r="AG12" i="3" s="1"/>
  <c r="AG13" i="3" s="1"/>
  <c r="H4" i="2" s="1"/>
  <c r="BQ44" i="3"/>
  <c r="G46" i="4"/>
  <c r="H46" i="4" s="1"/>
  <c r="BJ36" i="3"/>
  <c r="AE101" i="3"/>
  <c r="AD101" i="3"/>
  <c r="AG99" i="3"/>
  <c r="AE75" i="3"/>
  <c r="AG74" i="3"/>
  <c r="AF75" i="3"/>
  <c r="AC75" i="3"/>
  <c r="AG129" i="3"/>
  <c r="AG130" i="3" s="1"/>
  <c r="AF125" i="3"/>
  <c r="AG123" i="3"/>
  <c r="AD125" i="3"/>
  <c r="BQ21" i="3"/>
  <c r="G52" i="4"/>
  <c r="H52" i="4" s="1"/>
  <c r="BO22" i="3"/>
  <c r="AA23" i="3"/>
  <c r="BI23" i="3"/>
  <c r="X125" i="3"/>
  <c r="BQ121" i="3"/>
  <c r="G20" i="4"/>
  <c r="H20"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1" i="4"/>
  <c r="G21" i="4" s="1"/>
  <c r="H21" i="4" s="1"/>
  <c r="BQ105" i="3"/>
  <c r="BE99" i="3"/>
  <c r="BN99" i="3"/>
  <c r="F36" i="4"/>
  <c r="G36" i="4" s="1"/>
  <c r="H36" i="4" s="1"/>
  <c r="BQ96" i="3"/>
  <c r="AY87" i="3"/>
  <c r="BM87" i="3"/>
  <c r="AA99" i="3"/>
  <c r="BI99" i="3"/>
  <c r="BF99" i="3"/>
  <c r="I99" i="3"/>
  <c r="G48" i="4"/>
  <c r="H48" i="4" s="1"/>
  <c r="G35" i="4"/>
  <c r="H35" i="4" s="1"/>
  <c r="BF73" i="3"/>
  <c r="BO59" i="3"/>
  <c r="G27" i="4"/>
  <c r="H27" i="4" s="1"/>
  <c r="AM60" i="3"/>
  <c r="AM62" i="3" s="1"/>
  <c r="AA87" i="3"/>
  <c r="BI87" i="3"/>
  <c r="G75" i="3"/>
  <c r="O73" i="3"/>
  <c r="G55" i="4"/>
  <c r="H55" i="4" s="1"/>
  <c r="BN23" i="3"/>
  <c r="BE23" i="3"/>
  <c r="BE25" i="3" s="1"/>
  <c r="BF23" i="3"/>
  <c r="I23" i="3"/>
  <c r="BE48" i="3"/>
  <c r="BN48" i="3"/>
  <c r="BG36" i="3"/>
  <c r="O36" i="3"/>
  <c r="O38" i="3" s="1"/>
  <c r="F19" i="4"/>
  <c r="G19" i="4" s="1"/>
  <c r="H19" i="4" s="1"/>
  <c r="BQ28" i="3"/>
  <c r="E25" i="3"/>
  <c r="G14" i="4"/>
  <c r="H14" i="4" s="1"/>
  <c r="G50" i="3"/>
  <c r="F41" i="4"/>
  <c r="G41" i="4" s="1"/>
  <c r="H41" i="4" s="1"/>
  <c r="BQ42" i="3"/>
  <c r="BE36" i="3"/>
  <c r="AG36" i="3"/>
  <c r="AG38" i="3" s="1"/>
  <c r="AG39" i="3" s="1"/>
  <c r="H5" i="2" s="1"/>
  <c r="I36" i="3"/>
  <c r="F17" i="4"/>
  <c r="G17" i="4" s="1"/>
  <c r="H17" i="4" s="1"/>
  <c r="BQ118" i="3"/>
  <c r="BN111" i="3"/>
  <c r="BE111" i="3"/>
  <c r="F42" i="4"/>
  <c r="G42" i="4" s="1"/>
  <c r="H42" i="4" s="1"/>
  <c r="BQ116" i="3"/>
  <c r="I111" i="3"/>
  <c r="I113" i="3" s="1"/>
  <c r="AY99" i="3"/>
  <c r="BM99" i="3"/>
  <c r="F13" i="4"/>
  <c r="G13" i="4" s="1"/>
  <c r="H13" i="4" s="1"/>
  <c r="BQ83" i="3"/>
  <c r="BE73" i="3"/>
  <c r="BN73" i="3"/>
  <c r="F30" i="4"/>
  <c r="G30" i="4" s="1"/>
  <c r="H30" i="4" s="1"/>
  <c r="BQ92" i="3"/>
  <c r="BJ87" i="3"/>
  <c r="AG87" i="3"/>
  <c r="BM60" i="3"/>
  <c r="AY60" i="3"/>
  <c r="F24" i="4"/>
  <c r="G24" i="4" s="1"/>
  <c r="H24" i="4" s="1"/>
  <c r="BQ82" i="3"/>
  <c r="U87" i="3"/>
  <c r="BH87" i="3"/>
  <c r="BK87" i="3"/>
  <c r="AM87" i="3"/>
  <c r="AM73" i="3"/>
  <c r="BK73" i="3"/>
  <c r="F56" i="4"/>
  <c r="G56" i="4" s="1"/>
  <c r="H56" i="4" s="1"/>
  <c r="BQ80" i="3"/>
  <c r="BM73" i="3"/>
  <c r="AY73" i="3"/>
  <c r="AG73" i="3"/>
  <c r="BJ73" i="3"/>
  <c r="AS60" i="3"/>
  <c r="BL60" i="3"/>
  <c r="AS48" i="3"/>
  <c r="BL48" i="3"/>
  <c r="F22" i="4"/>
  <c r="G22" i="4" s="1"/>
  <c r="H22" i="4" s="1"/>
  <c r="BQ41" i="3"/>
  <c r="AS23" i="3"/>
  <c r="BL23" i="3"/>
  <c r="BK36" i="3"/>
  <c r="AM36" i="3"/>
  <c r="U10" i="3"/>
  <c r="U12" i="3" s="1"/>
  <c r="BH10" i="3"/>
  <c r="BQ46" i="3"/>
  <c r="F54" i="4"/>
  <c r="G54" i="4" s="1"/>
  <c r="H54" i="4" s="1"/>
  <c r="BQ3" i="3"/>
  <c r="AM10" i="3"/>
  <c r="O10" i="3"/>
  <c r="AS129" i="3"/>
  <c r="AS130" i="3" s="1"/>
  <c r="BG123" i="3"/>
  <c r="O123" i="3"/>
  <c r="AG111" i="3"/>
  <c r="U99" i="3"/>
  <c r="BH99" i="3"/>
  <c r="BF87" i="3"/>
  <c r="E89" i="3"/>
  <c r="I87" i="3"/>
  <c r="U73" i="3"/>
  <c r="BH73" i="3"/>
  <c r="BP98" i="3"/>
  <c r="F12" i="4"/>
  <c r="G12" i="4" s="1"/>
  <c r="H12" i="4" s="1"/>
  <c r="BQ70" i="3"/>
  <c r="BP72" i="3"/>
  <c r="F16" i="4"/>
  <c r="G16" i="4" s="1"/>
  <c r="H16"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M75" i="3" l="1"/>
  <c r="AM12" i="3"/>
  <c r="AG89" i="3"/>
  <c r="AG90" i="3" s="1"/>
  <c r="H3" i="2" s="1"/>
  <c r="AA62" i="3"/>
  <c r="O12" i="3"/>
  <c r="O13" i="3" s="1"/>
  <c r="E4" i="2" s="1"/>
  <c r="I62" i="3"/>
  <c r="I63" i="3" s="1"/>
  <c r="I114" i="3"/>
  <c r="D6" i="2" s="1"/>
  <c r="AY75" i="3"/>
  <c r="AY76" i="3" s="1"/>
  <c r="K9" i="2" s="1"/>
  <c r="BE75" i="3"/>
  <c r="BP11" i="3"/>
  <c r="BE89" i="3"/>
  <c r="BE90" i="3" s="1"/>
  <c r="L3" i="2" s="1"/>
  <c r="AS114" i="3"/>
  <c r="J6" i="2" s="1"/>
  <c r="AM76" i="3"/>
  <c r="I9" i="2" s="1"/>
  <c r="AA101" i="3"/>
  <c r="AA102" i="3" s="1"/>
  <c r="G10" i="2" s="1"/>
  <c r="AA89" i="3"/>
  <c r="AA90" i="3" s="1"/>
  <c r="G3" i="2" s="1"/>
  <c r="AG50" i="3"/>
  <c r="AG51" i="3" s="1"/>
  <c r="H8" i="2" s="1"/>
  <c r="BE101" i="3"/>
  <c r="BE62" i="3"/>
  <c r="BE63" i="3" s="1"/>
  <c r="L2" i="2" s="1"/>
  <c r="BP24" i="3"/>
  <c r="AY50" i="3"/>
  <c r="AY51" i="3" s="1"/>
  <c r="K8" i="2" s="1"/>
  <c r="AY125" i="3"/>
  <c r="AY126" i="3" s="1"/>
  <c r="K11" i="2" s="1"/>
  <c r="AY113" i="3"/>
  <c r="AY114" i="3" s="1"/>
  <c r="K6" i="2" s="1"/>
  <c r="AY62" i="3"/>
  <c r="AY63" i="3" s="1"/>
  <c r="K2" i="2" s="1"/>
  <c r="AS62" i="3"/>
  <c r="AS63" i="3" s="1"/>
  <c r="J2" i="2" s="1"/>
  <c r="AS50" i="3"/>
  <c r="AS51" i="3" s="1"/>
  <c r="J8" i="2" s="1"/>
  <c r="AS101" i="3"/>
  <c r="AS102" i="3" s="1"/>
  <c r="J10" i="2" s="1"/>
  <c r="AM25" i="3"/>
  <c r="AM26" i="3" s="1"/>
  <c r="I7" i="2" s="1"/>
  <c r="BP100" i="3"/>
  <c r="BQ9" i="3"/>
  <c r="AG26" i="3"/>
  <c r="H7" i="2" s="1"/>
  <c r="AG113" i="3"/>
  <c r="AG114" i="3" s="1"/>
  <c r="H6" i="2" s="1"/>
  <c r="AA75" i="3"/>
  <c r="AA76" i="3" s="1"/>
  <c r="G9" i="2" s="1"/>
  <c r="AA12" i="3"/>
  <c r="AA13" i="3" s="1"/>
  <c r="G4" i="2" s="1"/>
  <c r="BP112" i="3"/>
  <c r="AA25" i="3"/>
  <c r="AA26" i="3" s="1"/>
  <c r="G7" i="2" s="1"/>
  <c r="AA38" i="3"/>
  <c r="AA39" i="3" s="1"/>
  <c r="G5" i="2" s="1"/>
  <c r="U25" i="3"/>
  <c r="U26" i="3" s="1"/>
  <c r="F7" i="2" s="1"/>
  <c r="U13" i="3"/>
  <c r="F4" i="2" s="1"/>
  <c r="U89" i="3"/>
  <c r="U90" i="3" s="1"/>
  <c r="F3" i="2" s="1"/>
  <c r="U101" i="3"/>
  <c r="U102" i="3" s="1"/>
  <c r="F10" i="2" s="1"/>
  <c r="O26" i="3"/>
  <c r="E7" i="2" s="1"/>
  <c r="BP37" i="3"/>
  <c r="O39" i="3"/>
  <c r="E5" i="2" s="1"/>
  <c r="BP61" i="3"/>
  <c r="I125" i="3"/>
  <c r="I126" i="3" s="1"/>
  <c r="D11" i="2" s="1"/>
  <c r="BE26" i="3"/>
  <c r="L7" i="2" s="1"/>
  <c r="AY12" i="3"/>
  <c r="AY13" i="3" s="1"/>
  <c r="K4" i="2" s="1"/>
  <c r="AS126" i="3"/>
  <c r="J11" i="2" s="1"/>
  <c r="AM101" i="3"/>
  <c r="AM102" i="3" s="1"/>
  <c r="I10" i="2" s="1"/>
  <c r="AM13" i="3"/>
  <c r="I4" i="2" s="1"/>
  <c r="AA113" i="3"/>
  <c r="AA114" i="3" s="1"/>
  <c r="G6" i="2" s="1"/>
  <c r="BP74" i="3"/>
  <c r="U62" i="3"/>
  <c r="U63" i="3" s="1"/>
  <c r="F2" i="2" s="1"/>
  <c r="O113" i="3"/>
  <c r="O114" i="3" s="1"/>
  <c r="E6" i="2" s="1"/>
  <c r="O75" i="3"/>
  <c r="O76" i="3" s="1"/>
  <c r="E9" i="2" s="1"/>
  <c r="BE38" i="3"/>
  <c r="BE39" i="3" s="1"/>
  <c r="L5" i="2" s="1"/>
  <c r="BE76" i="3"/>
  <c r="L9" i="2" s="1"/>
  <c r="BE12" i="3"/>
  <c r="BE13" i="3" s="1"/>
  <c r="L4" i="2" s="1"/>
  <c r="BE50" i="3"/>
  <c r="BE51" i="3" s="1"/>
  <c r="L8" i="2" s="1"/>
  <c r="BE113" i="3"/>
  <c r="BE114" i="3" s="1"/>
  <c r="L6" i="2" s="1"/>
  <c r="BE102" i="3"/>
  <c r="L10" i="2" s="1"/>
  <c r="BE126" i="3"/>
  <c r="L11" i="2" s="1"/>
  <c r="AY89" i="3"/>
  <c r="AY90" i="3" s="1"/>
  <c r="K3" i="2" s="1"/>
  <c r="AY25" i="3"/>
  <c r="AY26" i="3" s="1"/>
  <c r="K7" i="2" s="1"/>
  <c r="BQ22" i="3"/>
  <c r="AY101" i="3"/>
  <c r="AY102" i="3" s="1"/>
  <c r="K10" i="2" s="1"/>
  <c r="AY39" i="3"/>
  <c r="K5" i="2" s="1"/>
  <c r="AS25" i="3"/>
  <c r="AS26" i="3" s="1"/>
  <c r="J7" i="2" s="1"/>
  <c r="AS38" i="3"/>
  <c r="AS39" i="3" s="1"/>
  <c r="J5" i="2" s="1"/>
  <c r="BQ35" i="3"/>
  <c r="AS12" i="3"/>
  <c r="AS13" i="3" s="1"/>
  <c r="J4" i="2" s="1"/>
  <c r="BP88" i="3"/>
  <c r="AS89" i="3"/>
  <c r="AS90" i="3" s="1"/>
  <c r="J3" i="2" s="1"/>
  <c r="AS75" i="3"/>
  <c r="AS76" i="3" s="1"/>
  <c r="J9" i="2" s="1"/>
  <c r="AM126" i="3"/>
  <c r="I11" i="2" s="1"/>
  <c r="AM38" i="3"/>
  <c r="AM39" i="3" s="1"/>
  <c r="I5" i="2" s="1"/>
  <c r="AM113" i="3"/>
  <c r="AM114" i="3" s="1"/>
  <c r="I6" i="2" s="1"/>
  <c r="AM89" i="3"/>
  <c r="AM90" i="3" s="1"/>
  <c r="I3" i="2" s="1"/>
  <c r="BQ86" i="3"/>
  <c r="BO123" i="3"/>
  <c r="AM50" i="3"/>
  <c r="AM51" i="3" s="1"/>
  <c r="I8" i="2" s="1"/>
  <c r="AM63" i="3"/>
  <c r="I2" i="2" s="1"/>
  <c r="AG62" i="3"/>
  <c r="AG63" i="3" s="1"/>
  <c r="H2" i="2" s="1"/>
  <c r="AG101" i="3"/>
  <c r="AG102" i="3" s="1"/>
  <c r="H10" i="2" s="1"/>
  <c r="BQ98" i="3"/>
  <c r="AG75" i="3"/>
  <c r="AG76" i="3" s="1"/>
  <c r="H9" i="2" s="1"/>
  <c r="AG125" i="3"/>
  <c r="AG126" i="3" s="1"/>
  <c r="H11" i="2" s="1"/>
  <c r="AA125" i="3"/>
  <c r="AA126" i="3" s="1"/>
  <c r="G11" i="2" s="1"/>
  <c r="BQ122" i="3"/>
  <c r="AA50" i="3"/>
  <c r="AA51" i="3" s="1"/>
  <c r="G8" i="2" s="1"/>
  <c r="BQ47" i="3"/>
  <c r="BO36" i="3"/>
  <c r="AA63" i="3"/>
  <c r="G2" i="2" s="1"/>
  <c r="BO60" i="3"/>
  <c r="BQ59" i="3"/>
  <c r="BQ110" i="3"/>
  <c r="U75" i="3"/>
  <c r="U76" i="3" s="1"/>
  <c r="F9" i="2" s="1"/>
  <c r="U38" i="3"/>
  <c r="U39" i="3" s="1"/>
  <c r="F5" i="2" s="1"/>
  <c r="U125" i="3"/>
  <c r="U126" i="3" s="1"/>
  <c r="F11" i="2" s="1"/>
  <c r="U113" i="3"/>
  <c r="BO111" i="3"/>
  <c r="BP49" i="3"/>
  <c r="U51" i="3"/>
  <c r="F8" i="2" s="1"/>
  <c r="O101" i="3"/>
  <c r="O102" i="3" s="1"/>
  <c r="E10" i="2" s="1"/>
  <c r="O50" i="3"/>
  <c r="O51" i="3" s="1"/>
  <c r="E8" i="2" s="1"/>
  <c r="BP123" i="3"/>
  <c r="O125" i="3"/>
  <c r="O126" i="3" s="1"/>
  <c r="E11" i="2" s="1"/>
  <c r="O62" i="3"/>
  <c r="O63" i="3" s="1"/>
  <c r="E2"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6" i="2" s="1"/>
  <c r="M6"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9" i="2"/>
  <c r="M9" i="2" s="1"/>
  <c r="M2" i="2"/>
  <c r="BP13" i="3"/>
  <c r="D4" i="2"/>
  <c r="M4" i="2" s="1"/>
  <c r="BP90" i="3"/>
  <c r="D3" i="2"/>
  <c r="M3" i="2" s="1"/>
  <c r="BP39" i="3"/>
  <c r="D5" i="2"/>
  <c r="M5" i="2" s="1"/>
  <c r="BP26" i="3"/>
  <c r="D7" i="2"/>
  <c r="M7" i="2" s="1"/>
  <c r="BP102" i="3"/>
  <c r="D10" i="2"/>
  <c r="M10" i="2" s="1"/>
  <c r="BP51" i="3"/>
  <c r="D8" i="2"/>
  <c r="M8"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<sst xmlns="http://schemas.openxmlformats.org/spreadsheetml/2006/main" count="727" uniqueCount="127">
  <si>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</si>
  <si>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</si>
  <si>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</si>
  <si>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</si>
  <si>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</si>
  <si>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</si>
  <si>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</si>
  <si>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</si>
  <si>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</si>
  <si>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</si>
  <si>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</si>
  <si>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</si>
  <si>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</si>
  <si>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</si>
  <si>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</si>
  <si>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</si>
  <si>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</si>
  <si>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</si>
  <si>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</si>
  <si>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</si>
  <si>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</si>
  <si>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</si>
  <si>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</si>
  <si>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</si>
  <si>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</si>
  <si>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</si>
  <si>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</si>
  <si>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</si>
  <si>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</si>
  <si>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</si>
  <si>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</si>
  <si>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</si>
  <si>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</si>
  <si>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</si>
  <si>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</si>
  <si>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</si>
  <si>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</si>
  <si>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</si>
  <si>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</si>
  <si>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</si>
  <si>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</si>
  <si>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</si>
  <si>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</si>
  <si>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</si>
  <si>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</si>
  <si>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</si>
  <si>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</si>
  <si>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</si>
  <si>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</si>
  <si>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</si>
  <si>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</si>
  <si>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</si>
  <si>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</si>
  <si>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</si>
  <si>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</si>
  <si>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</si>
  <si>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</si>
  <si>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</si>
  <si>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</si>
  <si>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</si>
  <si>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</si>
  <si>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</si>
  <si>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</si>
  <si>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</si>
  <si>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</si>
  <si>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</si>
  <si>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</si>
  <si>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</si>
  <si>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</si>
  <si>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</si>
  <si>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</si>
  <si>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</si>
  <si>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</si>
  <si>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</si>
  <si>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</si>
  <si>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</si>
  <si>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</si>
  <si>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</si>
  <si>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</si>
  <si>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</si>
  <si>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</si>
  <si>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</si>
  <si>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</si>
  <si>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</si>
  <si>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</si>
  <si>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</si>
  <si>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</si>
  <si>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</si>
  <si>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</si>
  <si>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</si>
  <si>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</si>
  <si>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</si>
  <si>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</si>
  <si>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</si>
  <si>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</si>
  <si>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</si>
  <si>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</si>
  <si>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</si>
  <si>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</si>
  <si>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</si>
  <si>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</si>
  <si>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</si>
  <si>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</si>
  <si>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</si>
  <si>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</si>
  <si>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</si>
  <si>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</si>
  <si>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</si>
  <si>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</si>
  <si>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</si>
  <si>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</si>
  <si>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</si>
  <si>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</si>
  <si>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</si>
  <si>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</si>
  <si>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</si>
  <si>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</si>
  <si>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</si>
  <si>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</si>
  <si>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</si>
  <si>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</si>
  <si>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</si>
  <si>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</si>
  <si>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</si>
  <si>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</si>
  <si>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</si>
  <si>
    <t>Leroy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</si>
</sst>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2" sqref="C2: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8</v>
      </c>
      <c r="I2" s="15">
        <f>'Détail par équipe'!AM63</f>
        <v>10</v>
      </c>
      <c r="J2" s="15">
        <f>'Détail par équipe'!AS63</f>
        <v>8</v>
      </c>
      <c r="K2" s="15">
        <f>'Détail par équipe'!AY63</f>
        <v>9</v>
      </c>
      <c r="L2" s="15">
        <f>'Détail par équipe'!BE63</f>
        <v>5</v>
      </c>
      <c r="M2" s="16">
        <f>D2+E2+F2+G2+H2+I2+J2+K2+L2</f>
        <v>74</v>
      </c>
      <c r="N2" s="17">
        <f t="shared" ref="N2:N11" si="0">M2*2.4</f>
        <v>177.6</v>
      </c>
    </row>
    <row r="3" spans="1:14" ht="23.1" customHeight="1" x14ac:dyDescent="0.2">
      <c r="A3" s="11">
        <v>2</v>
      </c>
      <c r="B3" s="12">
        <v>5</v>
      </c>
      <c r="C3" s="13" t="str">
        <f>'Détail par équipe'!B77</f>
        <v>BCF Boys</v>
      </c>
      <c r="D3" s="14">
        <f>'Détail par équipe'!I90</f>
        <v>2.5</v>
      </c>
      <c r="E3" s="15">
        <f>'Détail par équipe'!O90</f>
        <v>7</v>
      </c>
      <c r="F3" s="15">
        <f>'Détail par équipe'!U90</f>
        <v>10</v>
      </c>
      <c r="G3" s="15">
        <f>'Détail par équipe'!AA90</f>
        <v>7</v>
      </c>
      <c r="H3" s="15">
        <f>'Détail par équipe'!AG90</f>
        <v>5</v>
      </c>
      <c r="I3" s="15">
        <f>'Détail par équipe'!AM90</f>
        <v>10</v>
      </c>
      <c r="J3" s="15">
        <f>'Détail par équipe'!AS90</f>
        <v>4</v>
      </c>
      <c r="K3" s="15">
        <f>'Détail par équipe'!AY90</f>
        <v>1</v>
      </c>
      <c r="L3" s="15">
        <f>'Détail par équipe'!BE90</f>
        <v>6</v>
      </c>
      <c r="M3" s="16">
        <f>D3+E3+F3+G3+H3+I3+J3+K3+L3</f>
        <v>52.5</v>
      </c>
      <c r="N3" s="17">
        <f t="shared" si="0"/>
        <v>126</v>
      </c>
    </row>
    <row r="4" spans="1:14" ht="23.1" customHeight="1" x14ac:dyDescent="0.2">
      <c r="A4" s="11">
        <v>3</v>
      </c>
      <c r="B4" s="12">
        <v>7</v>
      </c>
      <c r="C4" s="13" t="str">
        <f>'Détail par équipe'!B2</f>
        <v>US Métro</v>
      </c>
      <c r="D4" s="14">
        <f>'Détail par équipe'!I13</f>
        <v>5</v>
      </c>
      <c r="E4" s="15">
        <f>'Détail par équipe'!O13</f>
        <v>2</v>
      </c>
      <c r="F4" s="15">
        <f>'Détail par équipe'!U13</f>
        <v>10</v>
      </c>
      <c r="G4" s="15">
        <f>'Détail par équipe'!AA13</f>
        <v>4.5</v>
      </c>
      <c r="H4" s="15">
        <f>'Détail par équipe'!AG13</f>
        <v>6</v>
      </c>
      <c r="I4" s="15">
        <f>'Détail par équipe'!AM13</f>
        <v>7.5</v>
      </c>
      <c r="J4" s="15">
        <f>'Détail par équipe'!AS13</f>
        <v>2</v>
      </c>
      <c r="K4" s="15">
        <f>'Détail par équipe'!AY13</f>
        <v>10</v>
      </c>
      <c r="L4" s="15">
        <f>'Détail par équipe'!BE13</f>
        <v>4</v>
      </c>
      <c r="M4" s="16">
        <f>D4+E4+F4+G4+H4+I4+J4+K4+L4</f>
        <v>51</v>
      </c>
      <c r="N4" s="17">
        <f t="shared" si="0"/>
        <v>122.39999999999999</v>
      </c>
    </row>
    <row r="5" spans="1:14" ht="23.1" customHeight="1" x14ac:dyDescent="0.2">
      <c r="A5" s="11">
        <v>4</v>
      </c>
      <c r="B5" s="12">
        <v>8</v>
      </c>
      <c r="C5" s="13" t="str">
        <f>'Détail par équipe'!B27</f>
        <v>Les Robots</v>
      </c>
      <c r="D5" s="14">
        <f>'Détail par équipe'!I39</f>
        <v>4</v>
      </c>
      <c r="E5" s="15">
        <f>'Détail par équipe'!O39</f>
        <v>3</v>
      </c>
      <c r="F5" s="15">
        <f>'Détail par équipe'!U39</f>
        <v>10</v>
      </c>
      <c r="G5" s="15">
        <f>'Détail par équipe'!AA39</f>
        <v>2</v>
      </c>
      <c r="H5" s="15">
        <f>'Détail par équipe'!AG39</f>
        <v>10</v>
      </c>
      <c r="I5" s="15">
        <f>'Détail par équipe'!AM39</f>
        <v>2.5</v>
      </c>
      <c r="J5" s="15">
        <f>'Détail par équipe'!AS39</f>
        <v>0</v>
      </c>
      <c r="K5" s="15">
        <f>'Détail par équipe'!AY39</f>
        <v>9</v>
      </c>
      <c r="L5" s="15">
        <f>'Détail par équipe'!BE39</f>
        <v>8</v>
      </c>
      <c r="M5" s="16">
        <f>D5+E5+F5+G5+H5+I5+J5+K5+L5</f>
        <v>48.5</v>
      </c>
      <c r="N5" s="17">
        <f t="shared" si="0"/>
        <v>116.39999999999999</v>
      </c>
    </row>
    <row r="6" spans="1:14" ht="23.1" customHeight="1" x14ac:dyDescent="0.2">
      <c r="A6" s="11">
        <v>5</v>
      </c>
      <c r="B6" s="12">
        <v>6</v>
      </c>
      <c r="C6" s="13" t="str">
        <f>'Détail par équipe'!B103</f>
        <v>Les Handicapés</v>
      </c>
      <c r="D6" s="14">
        <f>'Détail par équipe'!I114</f>
        <v>10</v>
      </c>
      <c r="E6" s="15">
        <f>'Détail par équipe'!O114</f>
        <v>4</v>
      </c>
      <c r="F6" s="15">
        <f>'Détail par équipe'!U114</f>
        <v>6</v>
      </c>
      <c r="G6" s="15">
        <f>'Détail par équipe'!AA114</f>
        <v>5.5</v>
      </c>
      <c r="H6" s="15">
        <f>'Détail par équipe'!AG114</f>
        <v>2</v>
      </c>
      <c r="I6" s="15">
        <f>'Détail par équipe'!AM114</f>
        <v>8</v>
      </c>
      <c r="J6" s="15">
        <f>'Détail par équipe'!AS114</f>
        <v>6</v>
      </c>
      <c r="K6" s="15">
        <f>'Détail par équipe'!AY114</f>
        <v>1</v>
      </c>
      <c r="L6" s="15">
        <f>'Détail par équipe'!BE114</f>
        <v>2</v>
      </c>
      <c r="M6" s="16">
        <f>D6+E6+F6+G6+H6+I6+J6+K6+L6</f>
        <v>44.5</v>
      </c>
      <c r="N6" s="17">
        <f t="shared" si="0"/>
        <v>106.8</v>
      </c>
    </row>
    <row r="7" spans="1:14" ht="23.1" customHeight="1" x14ac:dyDescent="0.2">
      <c r="A7" s="11">
        <v>6</v>
      </c>
      <c r="B7" s="12">
        <v>2</v>
      </c>
      <c r="C7" s="13" t="str">
        <f>'Détail par équipe'!B14</f>
        <v>Les Miclos</v>
      </c>
      <c r="D7" s="14">
        <f>'Détail par équipe'!I26</f>
        <v>5</v>
      </c>
      <c r="E7" s="15">
        <f>'Détail par équipe'!O26</f>
        <v>6</v>
      </c>
      <c r="F7" s="15">
        <f>'Détail par équipe'!U26</f>
        <v>0</v>
      </c>
      <c r="G7" s="15">
        <f>'Détail par équipe'!AA26</f>
        <v>5</v>
      </c>
      <c r="H7" s="15">
        <f>'Détail par équipe'!AG26</f>
        <v>7</v>
      </c>
      <c r="I7" s="15">
        <f>'Détail par équipe'!AM26</f>
        <v>0</v>
      </c>
      <c r="J7" s="15">
        <f>'Détail par équipe'!AS26</f>
        <v>10</v>
      </c>
      <c r="K7" s="15">
        <f>'Détail par équipe'!AY26</f>
        <v>2.5</v>
      </c>
      <c r="L7" s="15">
        <f>'Détail par équipe'!BE26</f>
        <v>5</v>
      </c>
      <c r="M7" s="16">
        <f>D7+E7+F7+G7+H7+I7+J7+K7+L7</f>
        <v>40.5</v>
      </c>
      <c r="N7" s="17">
        <f t="shared" si="0"/>
        <v>97.2</v>
      </c>
    </row>
    <row r="8" spans="1:14" ht="23.1" customHeight="1" x14ac:dyDescent="0.2">
      <c r="A8" s="11">
        <v>7</v>
      </c>
      <c r="B8" s="12">
        <v>10</v>
      </c>
      <c r="C8" s="13" t="str">
        <f>'Détail par équipe'!B40</f>
        <v>XBS</v>
      </c>
      <c r="D8" s="14">
        <f>'Détail par équipe'!I51</f>
        <v>6</v>
      </c>
      <c r="E8" s="15">
        <f>'Détail par équipe'!O51</f>
        <v>3</v>
      </c>
      <c r="F8" s="15">
        <f>'Détail par équipe'!U51</f>
        <v>2</v>
      </c>
      <c r="G8" s="15">
        <f>'Détail par équipe'!AA51</f>
        <v>3</v>
      </c>
      <c r="H8" s="15">
        <f>'Détail par équipe'!AG51</f>
        <v>4</v>
      </c>
      <c r="I8" s="15">
        <f>'Détail par équipe'!AM51</f>
        <v>0</v>
      </c>
      <c r="J8" s="15">
        <f>'Détail par équipe'!AS51</f>
        <v>4</v>
      </c>
      <c r="K8" s="15">
        <f>'Détail par équipe'!AY51</f>
        <v>7.5</v>
      </c>
      <c r="L8" s="15">
        <f>'Détail par équipe'!BE51</f>
        <v>8</v>
      </c>
      <c r="M8" s="16">
        <f>D8+E8+F8+G8+H8+I8+J8+K8+L8</f>
        <v>37.5</v>
      </c>
      <c r="N8" s="17">
        <f t="shared" si="0"/>
        <v>90</v>
      </c>
    </row>
    <row r="9" spans="1:14" ht="23.1" customHeight="1" x14ac:dyDescent="0.2">
      <c r="A9" s="11">
        <v>8</v>
      </c>
      <c r="B9" s="12">
        <v>3</v>
      </c>
      <c r="C9" s="13" t="str">
        <f>'Détail par équipe'!B64</f>
        <v>BCF Girls</v>
      </c>
      <c r="D9" s="14">
        <f>'Détail par équipe'!I76</f>
        <v>2</v>
      </c>
      <c r="E9" s="15">
        <f>'Détail par équipe'!O76</f>
        <v>8</v>
      </c>
      <c r="F9" s="15">
        <f>'Détail par équipe'!U76</f>
        <v>0</v>
      </c>
      <c r="G9" s="15">
        <f>'Détail par équipe'!AA76</f>
        <v>8</v>
      </c>
      <c r="H9" s="15">
        <f>'Détail par équipe'!AG76</f>
        <v>3</v>
      </c>
      <c r="I9" s="15">
        <f>'Détail par équipe'!AM76</f>
        <v>2</v>
      </c>
      <c r="J9" s="15">
        <f>'Détail par équipe'!AS76</f>
        <v>6</v>
      </c>
      <c r="K9" s="15">
        <f>'Détail par équipe'!AY76</f>
        <v>5</v>
      </c>
      <c r="L9" s="15">
        <f>'Détail par équipe'!BE76</f>
        <v>2</v>
      </c>
      <c r="M9" s="16">
        <f>D9+E9+F9+G9+H9+I9+J9+K9+L9</f>
        <v>36</v>
      </c>
      <c r="N9" s="17">
        <f t="shared" si="0"/>
        <v>86.399999999999991</v>
      </c>
    </row>
    <row r="10" spans="1:14" ht="23.1" customHeight="1" x14ac:dyDescent="0.2">
      <c r="A10" s="11">
        <v>9</v>
      </c>
      <c r="B10" s="12">
        <v>4</v>
      </c>
      <c r="C10" s="13" t="str">
        <f>'Détail par équipe'!B91</f>
        <v>Les Criquets</v>
      </c>
      <c r="D10" s="14">
        <f>'Détail par équipe'!I102</f>
        <v>7.5</v>
      </c>
      <c r="E10" s="15">
        <f>'Détail par équipe'!O102</f>
        <v>7</v>
      </c>
      <c r="F10" s="15">
        <f>'Détail par équipe'!U102</f>
        <v>4</v>
      </c>
      <c r="G10" s="15">
        <f>'Détail par équipe'!AA102</f>
        <v>2</v>
      </c>
      <c r="H10" s="15">
        <f>'Détail par équipe'!AG102</f>
        <v>0</v>
      </c>
      <c r="I10" s="15">
        <f>'Détail par équipe'!AM102</f>
        <v>0</v>
      </c>
      <c r="J10" s="15">
        <f>'Détail par équipe'!AS102</f>
        <v>0</v>
      </c>
      <c r="K10" s="15">
        <f>'Détail par équipe'!AY102</f>
        <v>0</v>
      </c>
      <c r="L10" s="15">
        <f>'Détail par équipe'!BE102</f>
        <v>5</v>
      </c>
      <c r="M10" s="16">
        <f>D10+E10+F10+G10+H10+I10+J10+K10+L10</f>
        <v>25.5</v>
      </c>
      <c r="N10" s="17">
        <f t="shared" si="0"/>
        <v>61.199999999999996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5</v>
      </c>
      <c r="I11" s="15">
        <f>'Détail par équipe'!AM126</f>
        <v>0</v>
      </c>
      <c r="J11" s="15">
        <f>'Détail par équipe'!AS126</f>
        <v>0</v>
      </c>
      <c r="K11" s="15">
        <f>'Détail par équipe'!AY126</f>
        <v>5</v>
      </c>
      <c r="L11" s="15">
        <f>'Détail par équipe'!BE126</f>
        <v>5</v>
      </c>
      <c r="M11" s="16">
        <f>D11+E11+F11+G11+H11+I11+J11+K11+L11</f>
        <v>20</v>
      </c>
      <c r="N11" s="17">
        <f t="shared" si="0"/>
        <v>48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40</v>
      </c>
      <c r="J14" s="17">
        <f t="shared" si="1"/>
        <v>40</v>
      </c>
      <c r="K14" s="17">
        <f t="shared" si="1"/>
        <v>50</v>
      </c>
      <c r="L14" s="17">
        <f t="shared" si="1"/>
        <v>50</v>
      </c>
      <c r="M14" s="17">
        <f>D14+E14+F14+G14+H14+I14+J14+K14+L14</f>
        <v>430</v>
      </c>
      <c r="N14" s="20"/>
    </row>
    <row r="15" spans="1:14" ht="15" customHeight="1" x14ac:dyDescent="0.2">
      <c r="A15" s="20"/>
      <c r="B15" s="21"/>
      <c r="C15" s="20"/>
      <c r="D15" s="20"/>
      <c r="E15" s="20"/>
      <c r="F15" s="20"/>
      <c r="G15" s="20"/>
      <c r="H15" s="20"/>
      <c r="I15" s="20"/>
      <c r="J15" s="20"/>
      <c r="K15" s="20"/>
      <c r="L15" s="20"/>
      <c r="M15" s="22">
        <f>M14*2.4</f>
        <v>1032</v>
      </c>
      <c r="N15" s="17">
        <f>SUM(N2:N11)</f>
        <v>1032</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E107" activePane="bottomRight"/>
      <selection activeCell="K6" sqref="K6"/>
      <selection pane="topRight" activeCell="BF1" sqref="BF1"/>
      <selection pane="bottomLeft" activeCell="C6" sqref="C6"/>
      <selection pane="bottomRight" activeCell="BD121" sqref="BD121"/>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44994</v>
      </c>
      <c r="E1" s="138"/>
      <c r="F1" s="138"/>
      <c r="G1" s="138"/>
      <c r="H1" s="138"/>
      <c r="I1" s="139"/>
      <c r="J1" s="137">
        <v>45001</v>
      </c>
      <c r="K1" s="138"/>
      <c r="L1" s="138"/>
      <c r="M1" s="138"/>
      <c r="N1" s="138"/>
      <c r="O1" s="139"/>
      <c r="P1" s="137">
        <v>45008</v>
      </c>
      <c r="Q1" s="138"/>
      <c r="R1" s="138"/>
      <c r="S1" s="138"/>
      <c r="T1" s="138"/>
      <c r="U1" s="139"/>
      <c r="V1" s="137">
        <v>45015</v>
      </c>
      <c r="W1" s="138"/>
      <c r="X1" s="138"/>
      <c r="Y1" s="138"/>
      <c r="Z1" s="138"/>
      <c r="AA1" s="139"/>
      <c r="AB1" s="137">
        <v>45022</v>
      </c>
      <c r="AC1" s="138"/>
      <c r="AD1" s="138"/>
      <c r="AE1" s="138"/>
      <c r="AF1" s="138"/>
      <c r="AG1" s="139"/>
      <c r="AH1" s="137">
        <v>45029</v>
      </c>
      <c r="AI1" s="138"/>
      <c r="AJ1" s="138"/>
      <c r="AK1" s="138"/>
      <c r="AL1" s="138"/>
      <c r="AM1" s="139"/>
      <c r="AN1" s="137">
        <v>45036</v>
      </c>
      <c r="AO1" s="138"/>
      <c r="AP1" s="138"/>
      <c r="AQ1" s="138"/>
      <c r="AR1" s="138"/>
      <c r="AS1" s="139"/>
      <c r="AT1" s="137">
        <v>45057</v>
      </c>
      <c r="AU1" s="138"/>
      <c r="AV1" s="138"/>
      <c r="AW1" s="138"/>
      <c r="AX1" s="138"/>
      <c r="AY1" s="139"/>
      <c r="AZ1" s="137">
        <v>45071</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v>31</v>
      </c>
      <c r="AO3" s="43">
        <v>209</v>
      </c>
      <c r="AP3" s="43">
        <v>157</v>
      </c>
      <c r="AQ3" s="43">
        <v>214</v>
      </c>
      <c r="AR3" s="43">
        <v>187</v>
      </c>
      <c r="AS3" s="41">
        <f t="shared" ref="AS3:AS8" si="6">SUM(AO3:AR3)</f>
        <v>767</v>
      </c>
      <c r="AT3" s="42"/>
      <c r="AU3" s="43"/>
      <c r="AV3" s="43"/>
      <c r="AW3" s="43"/>
      <c r="AX3" s="43"/>
      <c r="AY3" s="41">
        <f t="shared" ref="AY3:AY8" si="7">SUM(AU3:AX3)</f>
        <v>0</v>
      </c>
      <c r="AZ3" s="42">
        <v>30</v>
      </c>
      <c r="BA3" s="43">
        <v>158</v>
      </c>
      <c r="BB3" s="43">
        <v>185</v>
      </c>
      <c r="BC3" s="43">
        <v>172</v>
      </c>
      <c r="BD3" s="43">
        <v>195</v>
      </c>
      <c r="BE3" s="41">
        <f t="shared" ref="BE3:BE8" si="8">SUM(BA3:BD3)</f>
        <v>710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0</v>
      </c>
      <c r="BN3" s="17">
        <f t="shared" ref="BN3:BN10" si="17">SUM((IF(BA3&gt;0,1,0)+(IF(BB3&gt;0,1,0)+(IF(BC3&gt;0,1,0)+(IF(BD3&gt;0,1,0))))))</f>
        <v>4</v>
      </c>
      <c r="BO3" s="17">
        <f t="shared" ref="BO3:BO10" si="18">SUM(BF3:BN3)</f>
        <v>20</v>
      </c>
      <c r="BP3" s="17">
        <f t="shared" ref="BP3:BP33" si="19">I3+O3+U3+AA3+AG3+AM3+AS3+AY3+BE3</f>
        <v>3776</v>
      </c>
      <c r="BQ3" s="17">
        <f t="shared" ref="BQ3:BQ10" si="20">BP3/BO3</f>
        <v>188.8</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v>19</v>
      </c>
      <c r="AC4" s="43">
        <v>171</v>
      </c>
      <c r="AD4" s="43">
        <v>181</v>
      </c>
      <c r="AE4" s="43">
        <v>185</v>
      </c>
      <c r="AF4" s="43">
        <v>188</v>
      </c>
      <c r="AG4" s="41">
        <f t="shared" si="4"/>
        <v>725</v>
      </c>
      <c r="AH4" s="42">
        <v>19</v>
      </c>
      <c r="AI4" s="43">
        <v>182</v>
      </c>
      <c r="AJ4" s="43">
        <v>223</v>
      </c>
      <c r="AK4" s="43">
        <v>202</v>
      </c>
      <c r="AL4" s="43">
        <v>195</v>
      </c>
      <c r="AM4" s="41">
        <f t="shared" si="5"/>
        <v>802</v>
      </c>
      <c r="AN4" s="42"/>
      <c r="AO4" s="43"/>
      <c r="AP4" s="43"/>
      <c r="AQ4" s="43"/>
      <c r="AR4" s="43"/>
      <c r="AS4" s="41">
        <f t="shared" si="6"/>
        <v>0</v>
      </c>
      <c r="AT4" s="42">
        <v>19</v>
      </c>
      <c r="AU4" s="43">
        <v>188</v>
      </c>
      <c r="AV4" s="43">
        <v>185</v>
      </c>
      <c r="AW4" s="43">
        <v>192</v>
      </c>
      <c r="AX4" s="43">
        <v>136</v>
      </c>
      <c r="AY4" s="41">
        <f t="shared" si="7"/>
        <v>701</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4</v>
      </c>
      <c r="BN4" s="17">
        <f t="shared" si="17"/>
        <v>0</v>
      </c>
      <c r="BO4" s="17">
        <f t="shared" si="18"/>
        <v>28</v>
      </c>
      <c r="BP4" s="17">
        <f t="shared" si="19"/>
        <v>5439</v>
      </c>
      <c r="BQ4" s="17">
        <f t="shared" si="20"/>
        <v>194.25</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v>21</v>
      </c>
      <c r="AC5" s="43">
        <v>224</v>
      </c>
      <c r="AD5" s="43">
        <v>264</v>
      </c>
      <c r="AE5" s="43">
        <v>211</v>
      </c>
      <c r="AF5" s="43">
        <v>164</v>
      </c>
      <c r="AG5" s="41">
        <f t="shared" si="4"/>
        <v>863</v>
      </c>
      <c r="AH5" s="42">
        <v>18</v>
      </c>
      <c r="AI5" s="43">
        <v>209</v>
      </c>
      <c r="AJ5" s="43">
        <v>233</v>
      </c>
      <c r="AK5" s="43">
        <v>224</v>
      </c>
      <c r="AL5" s="43">
        <v>213</v>
      </c>
      <c r="AM5" s="41">
        <f t="shared" si="5"/>
        <v>879</v>
      </c>
      <c r="AN5" s="42"/>
      <c r="AO5" s="43"/>
      <c r="AP5" s="43"/>
      <c r="AQ5" s="43"/>
      <c r="AR5" s="43"/>
      <c r="AS5" s="41">
        <f t="shared" si="6"/>
        <v>0</v>
      </c>
      <c r="AT5" s="42"/>
      <c r="AU5" s="43"/>
      <c r="AV5" s="43"/>
      <c r="AW5" s="43"/>
      <c r="AX5" s="43"/>
      <c r="AY5" s="41">
        <f t="shared" si="7"/>
        <v>0</v>
      </c>
      <c r="AZ5" s="42">
        <v>15</v>
      </c>
      <c r="BA5" s="43">
        <v>156</v>
      </c>
      <c r="BB5" s="43">
        <v>206</v>
      </c>
      <c r="BC5" s="43">
        <v>234</v>
      </c>
      <c r="BD5" s="43">
        <v>247</v>
      </c>
      <c r="BE5" s="41">
        <f t="shared" si="8"/>
        <v>843</v>
      </c>
      <c r="BF5" s="44">
        <f t="shared" si="9"/>
        <v>4</v>
      </c>
      <c r="BG5" s="17">
        <f t="shared" si="10"/>
        <v>0</v>
      </c>
      <c r="BH5" s="17">
        <f t="shared" si="11"/>
        <v>0</v>
      </c>
      <c r="BI5" s="17">
        <f t="shared" si="12"/>
        <v>0</v>
      </c>
      <c r="BJ5" s="17">
        <f t="shared" si="13"/>
        <v>4</v>
      </c>
      <c r="BK5" s="17">
        <f t="shared" si="14"/>
        <v>4</v>
      </c>
      <c r="BL5" s="17">
        <f t="shared" si="15"/>
        <v>0</v>
      </c>
      <c r="BM5" s="17">
        <f t="shared" si="16"/>
        <v>0</v>
      </c>
      <c r="BN5" s="17">
        <f t="shared" si="17"/>
        <v>4</v>
      </c>
      <c r="BO5" s="17">
        <f t="shared" si="18"/>
        <v>16</v>
      </c>
      <c r="BP5" s="17">
        <f t="shared" si="19"/>
        <v>3297</v>
      </c>
      <c r="BQ5" s="20">
        <f t="shared" si="20"/>
        <v>206.0625</v>
      </c>
    </row>
    <row r="6" spans="1:69" ht="15.75" customHeight="1" x14ac:dyDescent="0.25">
      <c r="A6" s="36"/>
      <c r="B6" s="45" t="s">
        <v>126</v>
      </c>
      <c r="C6" s="46" t="s">
        <v>59</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v>38</v>
      </c>
      <c r="AO6" s="43">
        <v>153</v>
      </c>
      <c r="AP6" s="43">
        <v>166</v>
      </c>
      <c r="AQ6" s="43">
        <v>167</v>
      </c>
      <c r="AR6" s="43">
        <v>174</v>
      </c>
      <c r="AS6" s="41">
        <f t="shared" si="6"/>
        <v>660</v>
      </c>
      <c r="AT6" s="42">
        <v>38</v>
      </c>
      <c r="AU6" s="43">
        <v>190</v>
      </c>
      <c r="AV6" s="43">
        <v>203</v>
      </c>
      <c r="AW6" s="43">
        <v>201</v>
      </c>
      <c r="AX6" s="43">
        <v>203</v>
      </c>
      <c r="AY6" s="41">
        <f t="shared" si="7"/>
        <v>797</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4</v>
      </c>
      <c r="BM6" s="17">
        <f t="shared" si="16"/>
        <v>4</v>
      </c>
      <c r="BN6" s="17">
        <f t="shared" si="17"/>
        <v>0</v>
      </c>
      <c r="BO6" s="17">
        <f t="shared" si="18"/>
        <v>8</v>
      </c>
      <c r="BP6" s="17">
        <f t="shared" si="19"/>
        <v>1457</v>
      </c>
      <c r="BQ6" s="20">
        <f t="shared" si="20"/>
        <v>182.125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395</v>
      </c>
      <c r="AD9" s="40">
        <f>SUM(AD3:AD8)</f>
        <v>445</v>
      </c>
      <c r="AE9" s="40">
        <f>SUM(AE3:AE8)</f>
        <v>396</v>
      </c>
      <c r="AF9" s="40">
        <f>SUM(AF3:AF8)</f>
        <v>352</v>
      </c>
      <c r="AG9" s="41">
        <f>SUM(AG3:AG8)</f>
        <v>1588</v>
      </c>
      <c r="AH9" s="42"/>
      <c r="AI9" s="40">
        <f>SUM(AI3:AI8)</f>
        <v>391</v>
      </c>
      <c r="AJ9" s="40">
        <f>SUM(AJ3:AJ8)</f>
        <v>456</v>
      </c>
      <c r="AK9" s="40">
        <f>SUM(AK3:AK8)</f>
        <v>426</v>
      </c>
      <c r="AL9" s="40">
        <f>SUM(AL3:AL8)</f>
        <v>408</v>
      </c>
      <c r="AM9" s="41">
        <f>SUM(AM3:AM8)</f>
        <v>1681</v>
      </c>
      <c r="AN9" s="42"/>
      <c r="AO9" s="40">
        <f>SUM(AO3:AO8)</f>
        <v>362</v>
      </c>
      <c r="AP9" s="40">
        <f>SUM(AP3:AP8)</f>
        <v>323</v>
      </c>
      <c r="AQ9" s="40">
        <f>SUM(AQ3:AQ8)</f>
        <v>381</v>
      </c>
      <c r="AR9" s="40">
        <f>SUM(AR3:AR8)</f>
        <v>361</v>
      </c>
      <c r="AS9" s="41">
        <f>SUM(AS3:AS8)</f>
        <v>1427</v>
      </c>
      <c r="AT9" s="42"/>
      <c r="AU9" s="40">
        <f>SUM(AU3:AU8)</f>
        <v>378</v>
      </c>
      <c r="AV9" s="40">
        <f>SUM(AV3:AV8)</f>
        <v>388</v>
      </c>
      <c r="AW9" s="40">
        <f>SUM(AW3:AW8)</f>
        <v>393</v>
      </c>
      <c r="AX9" s="40">
        <f>SUM(AX3:AX8)</f>
        <v>339</v>
      </c>
      <c r="AY9" s="41">
        <f>SUM(AY3:AY8)</f>
        <v>1498</v>
      </c>
      <c r="AZ9" s="42"/>
      <c r="BA9" s="40">
        <f>SUM(BA3:BA8)</f>
        <v>314</v>
      </c>
      <c r="BB9" s="40">
        <f>SUM(BB3:BB8)</f>
        <v>391</v>
      </c>
      <c r="BC9" s="40">
        <f>SUM(BC3:BC8)</f>
        <v>406</v>
      </c>
      <c r="BD9" s="40">
        <f>SUM(BD3:BD8)</f>
        <v>442</v>
      </c>
      <c r="BE9" s="41">
        <f>SUM(BE3:BE8)</f>
        <v>1553</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4</v>
      </c>
      <c r="BO9" s="17">
        <f t="shared" si="18"/>
        <v>36</v>
      </c>
      <c r="BP9" s="17">
        <f t="shared" si="19"/>
        <v>13969</v>
      </c>
      <c r="BQ9" s="17">
        <f t="shared" si="20"/>
        <v>388.02777777777777</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40</v>
      </c>
      <c r="AC10" s="40">
        <f>AC9+$AB$10</f>
        <v>435</v>
      </c>
      <c r="AD10" s="40">
        <f>AD9+$AB$10</f>
        <v>485</v>
      </c>
      <c r="AE10" s="40">
        <f>AE9+$AB$10</f>
        <v>436</v>
      </c>
      <c r="AF10" s="40">
        <f>AF9+$AB$10</f>
        <v>392</v>
      </c>
      <c r="AG10" s="41">
        <f>SUM(AC10:AF10)</f>
        <v>1748</v>
      </c>
      <c r="AH10" s="39">
        <f>SUM(AH3:AH8)</f>
        <v>37</v>
      </c>
      <c r="AI10" s="40">
        <f>AI9+$AH$10</f>
        <v>428</v>
      </c>
      <c r="AJ10" s="40">
        <f>AJ9+$AH$10</f>
        <v>493</v>
      </c>
      <c r="AK10" s="40">
        <f>AK9+$AH$10</f>
        <v>463</v>
      </c>
      <c r="AL10" s="40">
        <f>AL9+$AH$10</f>
        <v>445</v>
      </c>
      <c r="AM10" s="41">
        <f>SUM(AI10:AL10)</f>
        <v>1829</v>
      </c>
      <c r="AN10" s="39">
        <f>SUM(AN3:AN8)</f>
        <v>69</v>
      </c>
      <c r="AO10" s="40">
        <f>AO9+$AN$10</f>
        <v>431</v>
      </c>
      <c r="AP10" s="40">
        <f>AP9+$AN$10</f>
        <v>392</v>
      </c>
      <c r="AQ10" s="40">
        <f>AQ9+$AN$10</f>
        <v>450</v>
      </c>
      <c r="AR10" s="40">
        <f>AR9+$AN$10</f>
        <v>430</v>
      </c>
      <c r="AS10" s="41">
        <f>SUM(AO10:AR10)</f>
        <v>1703</v>
      </c>
      <c r="AT10" s="39">
        <f>SUM(AT3:AT8)</f>
        <v>57</v>
      </c>
      <c r="AU10" s="40">
        <f>AU9+$AT$10</f>
        <v>435</v>
      </c>
      <c r="AV10" s="40">
        <f>AV9+$AT$10</f>
        <v>445</v>
      </c>
      <c r="AW10" s="40">
        <f>AW9+$AT$10</f>
        <v>450</v>
      </c>
      <c r="AX10" s="40">
        <f>AX9+$AT$10</f>
        <v>396</v>
      </c>
      <c r="AY10" s="41">
        <f>SUM(AU10:AX10)</f>
        <v>1726</v>
      </c>
      <c r="AZ10" s="39">
        <f>SUM(AZ3:AZ8)</f>
        <v>45</v>
      </c>
      <c r="BA10" s="40">
        <f>BA9+$AZ$10</f>
        <v>359</v>
      </c>
      <c r="BB10" s="40">
        <f>BB9+$AZ$10</f>
        <v>436</v>
      </c>
      <c r="BC10" s="40">
        <f>BC9+$AZ$10</f>
        <v>451</v>
      </c>
      <c r="BD10" s="40">
        <f>BD9+$AZ$10</f>
        <v>487</v>
      </c>
      <c r="BE10" s="41">
        <f>SUM(BA10:BD10)</f>
        <v>1733</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4</v>
      </c>
      <c r="BO10" s="17">
        <f t="shared" si="18"/>
        <v>36</v>
      </c>
      <c r="BP10" s="17">
        <f t="shared" si="19"/>
        <v>15737</v>
      </c>
      <c r="BQ10" s="17">
        <f t="shared" si="20"/>
        <v>437.13888888888891</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1</v>
      </c>
      <c r="AD11" s="40">
        <f t="shared" si="25"/>
        <v>1</v>
      </c>
      <c r="AE11" s="40">
        <f t="shared" si="25"/>
        <v>0</v>
      </c>
      <c r="AF11" s="40">
        <f t="shared" si="25"/>
        <v>0</v>
      </c>
      <c r="AG11" s="41">
        <f t="shared" si="25"/>
        <v>0</v>
      </c>
      <c r="AH11" s="42"/>
      <c r="AI11" s="40">
        <f t="shared" ref="AI11:AM12" si="26">IF($AH$10&gt;0,IF(AI9=AI35,0.5,IF(AI9&gt;AI35,1,0)),0)</f>
        <v>0</v>
      </c>
      <c r="AJ11" s="40">
        <f t="shared" si="26"/>
        <v>1</v>
      </c>
      <c r="AK11" s="40">
        <f t="shared" si="26"/>
        <v>1</v>
      </c>
      <c r="AL11" s="40">
        <f t="shared" si="26"/>
        <v>1</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1</v>
      </c>
      <c r="AV11" s="40">
        <f t="shared" si="28"/>
        <v>1</v>
      </c>
      <c r="AW11" s="40">
        <f t="shared" si="28"/>
        <v>1</v>
      </c>
      <c r="AX11" s="40">
        <f t="shared" si="28"/>
        <v>1</v>
      </c>
      <c r="AY11" s="41">
        <f t="shared" si="28"/>
        <v>1</v>
      </c>
      <c r="AZ11" s="42"/>
      <c r="BA11" s="40">
        <f t="shared" ref="BA11:BE12" si="29">IF($AZ$10&gt;0,IF(BA9=BA86,0.5,IF(BA9&gt;BA86,1,0)),0)</f>
        <v>0</v>
      </c>
      <c r="BB11" s="40">
        <f t="shared" si="29"/>
        <v>1</v>
      </c>
      <c r="BC11" s="40">
        <f t="shared" si="29"/>
        <v>0</v>
      </c>
      <c r="BD11" s="40">
        <f t="shared" si="29"/>
        <v>1</v>
      </c>
      <c r="BE11" s="41">
        <f t="shared" si="29"/>
        <v>0</v>
      </c>
      <c r="BF11" s="48"/>
      <c r="BG11" s="20"/>
      <c r="BH11" s="20"/>
      <c r="BI11" s="20"/>
      <c r="BJ11" s="20"/>
      <c r="BK11" s="20"/>
      <c r="BL11" s="20"/>
      <c r="BM11" s="20"/>
      <c r="BN11" s="20"/>
      <c r="BO11" s="20"/>
      <c r="BP11" s="17">
        <f t="shared" si="19"/>
        <v>5</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1</v>
      </c>
      <c r="AD12" s="40">
        <f t="shared" si="25"/>
        <v>1</v>
      </c>
      <c r="AE12" s="40">
        <f t="shared" si="25"/>
        <v>0</v>
      </c>
      <c r="AF12" s="40">
        <f t="shared" si="25"/>
        <v>1</v>
      </c>
      <c r="AG12" s="41">
        <f t="shared" si="25"/>
        <v>1</v>
      </c>
      <c r="AH12" s="42"/>
      <c r="AI12" s="40">
        <f t="shared" si="26"/>
        <v>0</v>
      </c>
      <c r="AJ12" s="40">
        <f t="shared" si="26"/>
        <v>0.5</v>
      </c>
      <c r="AK12" s="40">
        <f t="shared" si="26"/>
        <v>1</v>
      </c>
      <c r="AL12" s="40">
        <f t="shared" si="26"/>
        <v>1</v>
      </c>
      <c r="AM12" s="41">
        <f t="shared" si="26"/>
        <v>1</v>
      </c>
      <c r="AN12" s="42"/>
      <c r="AO12" s="40">
        <f t="shared" si="27"/>
        <v>1</v>
      </c>
      <c r="AP12" s="40">
        <f t="shared" si="27"/>
        <v>0</v>
      </c>
      <c r="AQ12" s="40">
        <f t="shared" si="27"/>
        <v>1</v>
      </c>
      <c r="AR12" s="40">
        <f t="shared" si="27"/>
        <v>0</v>
      </c>
      <c r="AS12" s="41">
        <f t="shared" si="27"/>
        <v>0</v>
      </c>
      <c r="AT12" s="42"/>
      <c r="AU12" s="40">
        <f t="shared" si="28"/>
        <v>1</v>
      </c>
      <c r="AV12" s="40">
        <f t="shared" si="28"/>
        <v>1</v>
      </c>
      <c r="AW12" s="40">
        <f t="shared" si="28"/>
        <v>1</v>
      </c>
      <c r="AX12" s="40">
        <f t="shared" si="28"/>
        <v>1</v>
      </c>
      <c r="AY12" s="41">
        <f t="shared" si="28"/>
        <v>1</v>
      </c>
      <c r="AZ12" s="42"/>
      <c r="BA12" s="40">
        <f t="shared" si="29"/>
        <v>0</v>
      </c>
      <c r="BB12" s="40">
        <f t="shared" si="29"/>
        <v>1</v>
      </c>
      <c r="BC12" s="40">
        <f t="shared" si="29"/>
        <v>0</v>
      </c>
      <c r="BD12" s="40">
        <f t="shared" si="29"/>
        <v>1</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6</v>
      </c>
      <c r="AH13" s="52"/>
      <c r="AI13" s="53"/>
      <c r="AJ13" s="53"/>
      <c r="AK13" s="53"/>
      <c r="AL13" s="53"/>
      <c r="AM13" s="54">
        <f>SUM(AI11+AJ11+AK11+AL11+AM11+AI12+AJ12+AK12+AL12+AM12)</f>
        <v>7.5</v>
      </c>
      <c r="AN13" s="52"/>
      <c r="AO13" s="53"/>
      <c r="AP13" s="53"/>
      <c r="AQ13" s="53"/>
      <c r="AR13" s="53"/>
      <c r="AS13" s="54">
        <f>SUM(AO11+AP11+AQ11+AR11+AS11+AO12+AP12+AQ12+AR12+AS12)</f>
        <v>2</v>
      </c>
      <c r="AT13" s="52"/>
      <c r="AU13" s="53"/>
      <c r="AV13" s="53"/>
      <c r="AW13" s="53"/>
      <c r="AX13" s="53"/>
      <c r="AY13" s="54">
        <f>SUM(AU11+AV11+AW11+AX11+AY11+AU12+AV12+AW12+AX12+AY12)</f>
        <v>10</v>
      </c>
      <c r="AZ13" s="52"/>
      <c r="BA13" s="53"/>
      <c r="BB13" s="53"/>
      <c r="BC13" s="53"/>
      <c r="BD13" s="53"/>
      <c r="BE13" s="54">
        <f>SUM(BA11+BB11+BC11+BD11+BE11+BA12+BB12+BC12+BD12+BE12)</f>
        <v>4</v>
      </c>
      <c r="BF13" s="55"/>
      <c r="BG13" s="56"/>
      <c r="BH13" s="56"/>
      <c r="BI13" s="56"/>
      <c r="BJ13" s="56"/>
      <c r="BK13" s="56"/>
      <c r="BL13" s="56"/>
      <c r="BM13" s="56"/>
      <c r="BN13" s="56"/>
      <c r="BO13" s="56"/>
      <c r="BP13" s="57">
        <f t="shared" si="19"/>
        <v>51</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v>39</v>
      </c>
      <c r="AI15" s="66">
        <v>172</v>
      </c>
      <c r="AJ15" s="66">
        <v>180</v>
      </c>
      <c r="AK15" s="66">
        <v>166</v>
      </c>
      <c r="AL15" s="66">
        <v>176</v>
      </c>
      <c r="AM15" s="64">
        <f t="shared" ref="AM15:AM21" si="35">SUM(AI15:AL15)</f>
        <v>694</v>
      </c>
      <c r="AN15" s="65"/>
      <c r="AO15" s="66"/>
      <c r="AP15" s="66"/>
      <c r="AQ15" s="66"/>
      <c r="AR15" s="66"/>
      <c r="AS15" s="64">
        <f t="shared" ref="AS15:AS21" si="36">SUM(AO15:AR15)</f>
        <v>0</v>
      </c>
      <c r="AT15" s="65">
        <v>38</v>
      </c>
      <c r="AU15" s="66">
        <v>174</v>
      </c>
      <c r="AV15" s="66">
        <v>125</v>
      </c>
      <c r="AW15" s="66">
        <v>171</v>
      </c>
      <c r="AX15" s="66">
        <v>194</v>
      </c>
      <c r="AY15" s="64">
        <f t="shared" ref="AY15:AY21" si="37">SUM(AU15:AX15)</f>
        <v>664</v>
      </c>
      <c r="AZ15" s="65">
        <v>38</v>
      </c>
      <c r="BA15" s="66">
        <v>149</v>
      </c>
      <c r="BB15" s="66">
        <v>159</v>
      </c>
      <c r="BC15" s="66">
        <v>172</v>
      </c>
      <c r="BD15" s="66">
        <v>126</v>
      </c>
      <c r="BE15" s="64">
        <f t="shared" ref="BE15:BE21" si="38">SUM(BA15:BD15)</f>
        <v>606</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4</v>
      </c>
      <c r="BL15" s="68">
        <f t="shared" ref="BL15:BL23" si="45">SUM((IF(AO15&gt;0,1,0)+(IF(AP15&gt;0,1,0)+(IF(AQ15&gt;0,1,0)+(IF(AR15&gt;0,1,0))))))</f>
        <v>0</v>
      </c>
      <c r="BM15" s="68">
        <f t="shared" ref="BM15:BM23" si="46">SUM((IF(AU15&gt;0,1,0)+(IF(AV15&gt;0,1,0)+(IF(AW15&gt;0,1,0)+(IF(AX15&gt;0,1,0))))))</f>
        <v>4</v>
      </c>
      <c r="BN15" s="68">
        <f t="shared" ref="BN15:BN23" si="47">SUM((IF(BA15&gt;0,1,0)+(IF(BB15&gt;0,1,0)+(IF(BC15&gt;0,1,0)+(IF(BD15&gt;0,1,0))))))</f>
        <v>4</v>
      </c>
      <c r="BO15" s="68">
        <f t="shared" ref="BO15:BO23" si="48">SUM(BF15:BN15)</f>
        <v>24</v>
      </c>
      <c r="BP15" s="68">
        <f t="shared" si="19"/>
        <v>4049</v>
      </c>
      <c r="BQ15" s="68">
        <f t="shared" ref="BQ15:BQ23" si="49">BP15/BO15</f>
        <v>168.70833333333334</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v>35</v>
      </c>
      <c r="AC16" s="43">
        <v>182</v>
      </c>
      <c r="AD16" s="43">
        <v>161</v>
      </c>
      <c r="AE16" s="43">
        <v>151</v>
      </c>
      <c r="AF16" s="43">
        <v>154</v>
      </c>
      <c r="AG16" s="41">
        <f t="shared" si="34"/>
        <v>648</v>
      </c>
      <c r="AH16" s="42"/>
      <c r="AI16" s="43"/>
      <c r="AJ16" s="43"/>
      <c r="AK16" s="43"/>
      <c r="AL16" s="43"/>
      <c r="AM16" s="41">
        <f t="shared" si="35"/>
        <v>0</v>
      </c>
      <c r="AN16" s="42">
        <v>36</v>
      </c>
      <c r="AO16" s="43">
        <v>179</v>
      </c>
      <c r="AP16" s="43">
        <v>156</v>
      </c>
      <c r="AQ16" s="43">
        <v>177</v>
      </c>
      <c r="AR16" s="43">
        <v>175</v>
      </c>
      <c r="AS16" s="41">
        <f t="shared" si="36"/>
        <v>687</v>
      </c>
      <c r="AT16" s="42">
        <v>35</v>
      </c>
      <c r="AU16" s="43">
        <v>159</v>
      </c>
      <c r="AV16" s="43">
        <v>177</v>
      </c>
      <c r="AW16" s="43">
        <v>152</v>
      </c>
      <c r="AX16" s="43">
        <v>130</v>
      </c>
      <c r="AY16" s="41">
        <f t="shared" si="37"/>
        <v>618</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4</v>
      </c>
      <c r="BM16" s="17">
        <f t="shared" si="46"/>
        <v>4</v>
      </c>
      <c r="BN16" s="17">
        <f t="shared" si="47"/>
        <v>0</v>
      </c>
      <c r="BO16" s="17">
        <f t="shared" si="48"/>
        <v>24</v>
      </c>
      <c r="BP16" s="17">
        <f t="shared" si="19"/>
        <v>3996</v>
      </c>
      <c r="BQ16" s="17">
        <f t="shared" si="49"/>
        <v>166.5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v>21</v>
      </c>
      <c r="AC17" s="43">
        <v>234</v>
      </c>
      <c r="AD17" s="43">
        <v>161</v>
      </c>
      <c r="AE17" s="43">
        <v>181</v>
      </c>
      <c r="AF17" s="43">
        <v>213</v>
      </c>
      <c r="AG17" s="41">
        <f t="shared" si="34"/>
        <v>789</v>
      </c>
      <c r="AH17" s="42">
        <v>20</v>
      </c>
      <c r="AI17" s="43">
        <v>189</v>
      </c>
      <c r="AJ17" s="43">
        <v>168</v>
      </c>
      <c r="AK17" s="43">
        <v>193</v>
      </c>
      <c r="AL17" s="43">
        <v>147</v>
      </c>
      <c r="AM17" s="41">
        <f t="shared" si="35"/>
        <v>697</v>
      </c>
      <c r="AN17" s="42">
        <v>21</v>
      </c>
      <c r="AO17" s="43">
        <v>166</v>
      </c>
      <c r="AP17" s="43">
        <v>179</v>
      </c>
      <c r="AQ17" s="43">
        <v>211</v>
      </c>
      <c r="AR17" s="43">
        <v>173</v>
      </c>
      <c r="AS17" s="41">
        <f t="shared" si="36"/>
        <v>729</v>
      </c>
      <c r="AT17" s="42"/>
      <c r="AU17" s="43"/>
      <c r="AV17" s="43"/>
      <c r="AW17" s="43"/>
      <c r="AX17" s="43"/>
      <c r="AY17" s="41">
        <f t="shared" si="37"/>
        <v>0</v>
      </c>
      <c r="AZ17" s="42">
        <v>21</v>
      </c>
      <c r="BA17" s="43">
        <v>215</v>
      </c>
      <c r="BB17" s="43">
        <v>258</v>
      </c>
      <c r="BC17" s="43">
        <v>218</v>
      </c>
      <c r="BD17" s="43">
        <v>215</v>
      </c>
      <c r="BE17" s="41">
        <f t="shared" si="38"/>
        <v>906</v>
      </c>
      <c r="BF17" s="44">
        <f t="shared" si="39"/>
        <v>4</v>
      </c>
      <c r="BG17" s="17">
        <f t="shared" si="40"/>
        <v>0</v>
      </c>
      <c r="BH17" s="17">
        <f t="shared" si="41"/>
        <v>0</v>
      </c>
      <c r="BI17" s="17">
        <f t="shared" si="42"/>
        <v>4</v>
      </c>
      <c r="BJ17" s="17">
        <f t="shared" si="43"/>
        <v>4</v>
      </c>
      <c r="BK17" s="17">
        <f t="shared" si="44"/>
        <v>4</v>
      </c>
      <c r="BL17" s="17">
        <f t="shared" si="45"/>
        <v>4</v>
      </c>
      <c r="BM17" s="17">
        <f t="shared" si="46"/>
        <v>0</v>
      </c>
      <c r="BN17" s="17">
        <f t="shared" si="47"/>
        <v>4</v>
      </c>
      <c r="BO17" s="17">
        <f t="shared" si="48"/>
        <v>24</v>
      </c>
      <c r="BP17" s="17">
        <f t="shared" si="19"/>
        <v>4740</v>
      </c>
      <c r="BQ17" s="20">
        <f t="shared" si="49"/>
        <v>197.5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v>8</v>
      </c>
      <c r="AJ21" s="74">
        <v>8</v>
      </c>
      <c r="AK21" s="74">
        <v>8</v>
      </c>
      <c r="AL21" s="74">
        <v>8</v>
      </c>
      <c r="AM21" s="41">
        <f t="shared" si="35"/>
        <v>32</v>
      </c>
      <c r="AN21" s="72"/>
      <c r="AO21" s="74"/>
      <c r="AP21" s="74"/>
      <c r="AQ21" s="74"/>
      <c r="AR21" s="74"/>
      <c r="AS21" s="41">
        <f t="shared" si="36"/>
        <v>0</v>
      </c>
      <c r="AT21" s="72"/>
      <c r="AU21" s="74">
        <v>8</v>
      </c>
      <c r="AV21" s="74">
        <v>8</v>
      </c>
      <c r="AW21" s="74">
        <v>8</v>
      </c>
      <c r="AX21" s="74">
        <v>8</v>
      </c>
      <c r="AY21" s="41">
        <f t="shared" si="37"/>
        <v>32</v>
      </c>
      <c r="AZ21" s="72"/>
      <c r="BA21" s="74">
        <v>8</v>
      </c>
      <c r="BB21" s="74">
        <v>8</v>
      </c>
      <c r="BC21" s="74">
        <v>8</v>
      </c>
      <c r="BD21" s="74">
        <v>8</v>
      </c>
      <c r="BE21" s="41">
        <f t="shared" si="38"/>
        <v>32</v>
      </c>
      <c r="BF21" s="75">
        <f t="shared" si="39"/>
        <v>0</v>
      </c>
      <c r="BG21" s="76">
        <f t="shared" si="40"/>
        <v>4</v>
      </c>
      <c r="BH21" s="76">
        <f t="shared" si="41"/>
        <v>4</v>
      </c>
      <c r="BI21" s="76">
        <f t="shared" si="42"/>
        <v>4</v>
      </c>
      <c r="BJ21" s="76">
        <f t="shared" si="43"/>
        <v>0</v>
      </c>
      <c r="BK21" s="76">
        <f t="shared" si="44"/>
        <v>4</v>
      </c>
      <c r="BL21" s="76">
        <f t="shared" si="45"/>
        <v>0</v>
      </c>
      <c r="BM21" s="76">
        <f t="shared" si="46"/>
        <v>4</v>
      </c>
      <c r="BN21" s="76">
        <f t="shared" si="47"/>
        <v>4</v>
      </c>
      <c r="BO21" s="76">
        <f t="shared" si="48"/>
        <v>24</v>
      </c>
      <c r="BP21" s="76">
        <f t="shared" si="19"/>
        <v>192</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416</v>
      </c>
      <c r="AD22" s="40">
        <f>SUM(AD15:AD21)</f>
        <v>322</v>
      </c>
      <c r="AE22" s="40">
        <f>SUM(AE15:AE21)</f>
        <v>332</v>
      </c>
      <c r="AF22" s="40">
        <f>SUM(AF15:AF21)</f>
        <v>367</v>
      </c>
      <c r="AG22" s="41">
        <f>SUM(AG15:AG21)</f>
        <v>1437</v>
      </c>
      <c r="AH22" s="42"/>
      <c r="AI22" s="40">
        <f>SUM(AI15:AI21)</f>
        <v>369</v>
      </c>
      <c r="AJ22" s="40">
        <f>SUM(AJ15:AJ21)</f>
        <v>356</v>
      </c>
      <c r="AK22" s="40">
        <f>SUM(AK15:AK21)</f>
        <v>367</v>
      </c>
      <c r="AL22" s="40">
        <f>SUM(AL15:AL21)</f>
        <v>331</v>
      </c>
      <c r="AM22" s="41">
        <f>SUM(AM15:AM21)</f>
        <v>1423</v>
      </c>
      <c r="AN22" s="42"/>
      <c r="AO22" s="40">
        <f>SUM(AO15:AO21)</f>
        <v>345</v>
      </c>
      <c r="AP22" s="40">
        <f>SUM(AP15:AP21)</f>
        <v>335</v>
      </c>
      <c r="AQ22" s="40">
        <f>SUM(AQ15:AQ21)</f>
        <v>388</v>
      </c>
      <c r="AR22" s="40">
        <f>SUM(AR15:AR21)</f>
        <v>348</v>
      </c>
      <c r="AS22" s="41">
        <f>SUM(AS15:AS21)</f>
        <v>1416</v>
      </c>
      <c r="AT22" s="42"/>
      <c r="AU22" s="40">
        <f>SUM(AU15:AU21)</f>
        <v>341</v>
      </c>
      <c r="AV22" s="40">
        <f>SUM(AV15:AV21)</f>
        <v>310</v>
      </c>
      <c r="AW22" s="40">
        <f>SUM(AW15:AW21)</f>
        <v>331</v>
      </c>
      <c r="AX22" s="40">
        <f>SUM(AX15:AX21)</f>
        <v>332</v>
      </c>
      <c r="AY22" s="41">
        <f>SUM(AY15:AY21)</f>
        <v>1314</v>
      </c>
      <c r="AZ22" s="42"/>
      <c r="BA22" s="40">
        <f>SUM(BA15:BA21)</f>
        <v>372</v>
      </c>
      <c r="BB22" s="40">
        <f>SUM(BB15:BB21)</f>
        <v>425</v>
      </c>
      <c r="BC22" s="40">
        <f>SUM(BC15:BC21)</f>
        <v>398</v>
      </c>
      <c r="BD22" s="40">
        <f>SUM(BD15:BD21)</f>
        <v>349</v>
      </c>
      <c r="BE22" s="41">
        <f>SUM(BE15:BE21)</f>
        <v>1544</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19"/>
        <v>12977</v>
      </c>
      <c r="BQ22" s="17">
        <f t="shared" si="49"/>
        <v>360.47222222222223</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56</v>
      </c>
      <c r="AC23" s="40">
        <f>AC22+$AB$23-AC21</f>
        <v>472</v>
      </c>
      <c r="AD23" s="40">
        <f>AD22+$AB$23-AD21</f>
        <v>378</v>
      </c>
      <c r="AE23" s="40">
        <f>AE22+$AB$23-AE21</f>
        <v>388</v>
      </c>
      <c r="AF23" s="40">
        <f>AF22+$AB$23-AF21</f>
        <v>423</v>
      </c>
      <c r="AG23" s="41">
        <f>SUM(AC23:AF23)</f>
        <v>1661</v>
      </c>
      <c r="AH23" s="39">
        <f>SUM(AH15:AH20)</f>
        <v>59</v>
      </c>
      <c r="AI23" s="40">
        <f>AI22+$AH$23-AI21</f>
        <v>420</v>
      </c>
      <c r="AJ23" s="40">
        <f>AJ22+$AH$23-AJ21</f>
        <v>407</v>
      </c>
      <c r="AK23" s="40">
        <f>AK22+$AH$23-AK21</f>
        <v>418</v>
      </c>
      <c r="AL23" s="40">
        <f>AL22+$AH$23-AL21</f>
        <v>382</v>
      </c>
      <c r="AM23" s="41">
        <f>SUM(AI23:AL23)</f>
        <v>1627</v>
      </c>
      <c r="AN23" s="39">
        <f>SUM(AN15:AN20)</f>
        <v>57</v>
      </c>
      <c r="AO23" s="40">
        <f>AO22+$AN$23-AO21</f>
        <v>402</v>
      </c>
      <c r="AP23" s="40">
        <f>AP22+$AN$23-AP21</f>
        <v>392</v>
      </c>
      <c r="AQ23" s="40">
        <f>AQ22+$AN$23-AQ21</f>
        <v>445</v>
      </c>
      <c r="AR23" s="40">
        <f>AR22+$AN$23-AR21</f>
        <v>405</v>
      </c>
      <c r="AS23" s="41">
        <f>SUM(AO23:AR23)</f>
        <v>1644</v>
      </c>
      <c r="AT23" s="39">
        <f>SUM(AT15:AT20)</f>
        <v>73</v>
      </c>
      <c r="AU23" s="40">
        <f>AU22+$AT$23-AU21</f>
        <v>406</v>
      </c>
      <c r="AV23" s="40">
        <f>AV22+$AT$23-AV21</f>
        <v>375</v>
      </c>
      <c r="AW23" s="40">
        <f>AW22+$AT$23-AW21</f>
        <v>396</v>
      </c>
      <c r="AX23" s="40">
        <f>AX22+$AT$23-AX21</f>
        <v>397</v>
      </c>
      <c r="AY23" s="41">
        <f>SUM(AU23:AX23)</f>
        <v>1574</v>
      </c>
      <c r="AZ23" s="39">
        <f>SUM(AZ15:AZ20)</f>
        <v>59</v>
      </c>
      <c r="BA23" s="40">
        <f>BA22+$AZ$23-BA21</f>
        <v>423</v>
      </c>
      <c r="BB23" s="40">
        <f>BB22+$AZ$23-BB21</f>
        <v>476</v>
      </c>
      <c r="BC23" s="40">
        <f>BC22+$AZ$23-BC21</f>
        <v>449</v>
      </c>
      <c r="BD23" s="40">
        <f>BD22+$AZ$23-BD21</f>
        <v>400</v>
      </c>
      <c r="BE23" s="41">
        <f>SUM(BA23:BD23)</f>
        <v>1748</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4</v>
      </c>
      <c r="BO23" s="17">
        <f t="shared" si="48"/>
        <v>36</v>
      </c>
      <c r="BP23" s="17">
        <f t="shared" si="19"/>
        <v>15065</v>
      </c>
      <c r="BQ23" s="17">
        <f t="shared" si="49"/>
        <v>418.47222222222223</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1</v>
      </c>
      <c r="AD24" s="40">
        <f t="shared" si="54"/>
        <v>0</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1</v>
      </c>
      <c r="AV24" s="40">
        <f t="shared" si="57"/>
        <v>0</v>
      </c>
      <c r="AW24" s="40">
        <f t="shared" si="57"/>
        <v>0</v>
      </c>
      <c r="AX24" s="40">
        <f t="shared" si="57"/>
        <v>0</v>
      </c>
      <c r="AY24" s="41">
        <f t="shared" si="57"/>
        <v>0</v>
      </c>
      <c r="AZ24" s="42"/>
      <c r="BA24" s="40">
        <f t="shared" ref="BA24:BE25" si="58">IF($AZ$23&gt;0,IF(BA22=BA59,0.5,IF(BA22&gt;BA59,1,0)),0)</f>
        <v>0</v>
      </c>
      <c r="BB24" s="40">
        <f t="shared" si="58"/>
        <v>1</v>
      </c>
      <c r="BC24" s="40">
        <f t="shared" si="58"/>
        <v>1</v>
      </c>
      <c r="BD24" s="40">
        <f t="shared" si="58"/>
        <v>0</v>
      </c>
      <c r="BE24" s="41">
        <f t="shared" si="58"/>
        <v>0</v>
      </c>
      <c r="BF24" s="48"/>
      <c r="BG24" s="20"/>
      <c r="BH24" s="20"/>
      <c r="BI24" s="20"/>
      <c r="BJ24" s="20"/>
      <c r="BK24" s="20"/>
      <c r="BL24" s="20"/>
      <c r="BM24" s="20"/>
      <c r="BN24" s="20"/>
      <c r="BO24" s="20"/>
      <c r="BP24" s="17">
        <f t="shared" si="19"/>
        <v>3.5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1</v>
      </c>
      <c r="AD25" s="40">
        <f t="shared" si="54"/>
        <v>0</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1</v>
      </c>
      <c r="AP25" s="40">
        <f t="shared" si="56"/>
        <v>1</v>
      </c>
      <c r="AQ25" s="40">
        <f t="shared" si="56"/>
        <v>1</v>
      </c>
      <c r="AR25" s="40">
        <f t="shared" si="56"/>
        <v>1</v>
      </c>
      <c r="AS25" s="41">
        <f t="shared" si="56"/>
        <v>1</v>
      </c>
      <c r="AT25" s="42"/>
      <c r="AU25" s="40">
        <f t="shared" si="57"/>
        <v>1</v>
      </c>
      <c r="AV25" s="40">
        <f t="shared" si="57"/>
        <v>0</v>
      </c>
      <c r="AW25" s="40">
        <f t="shared" si="57"/>
        <v>0</v>
      </c>
      <c r="AX25" s="40">
        <f t="shared" si="57"/>
        <v>0.5</v>
      </c>
      <c r="AY25" s="41">
        <f t="shared" si="57"/>
        <v>0</v>
      </c>
      <c r="AZ25" s="42"/>
      <c r="BA25" s="40">
        <f t="shared" si="58"/>
        <v>0</v>
      </c>
      <c r="BB25" s="40">
        <f t="shared" si="58"/>
        <v>1</v>
      </c>
      <c r="BC25" s="40">
        <f t="shared" si="58"/>
        <v>1</v>
      </c>
      <c r="BD25" s="40">
        <f t="shared" si="58"/>
        <v>0</v>
      </c>
      <c r="BE25" s="41">
        <f t="shared" si="58"/>
        <v>1</v>
      </c>
      <c r="BF25" s="48"/>
      <c r="BG25" s="20"/>
      <c r="BH25" s="20"/>
      <c r="BI25" s="20"/>
      <c r="BJ25" s="20"/>
      <c r="BK25" s="20"/>
      <c r="BL25" s="20"/>
      <c r="BM25" s="20"/>
      <c r="BN25" s="20"/>
      <c r="BO25" s="20"/>
      <c r="BP25" s="17">
        <f t="shared" si="19"/>
        <v>5.5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7</v>
      </c>
      <c r="AH26" s="52"/>
      <c r="AI26" s="53"/>
      <c r="AJ26" s="53"/>
      <c r="AK26" s="53"/>
      <c r="AL26" s="53"/>
      <c r="AM26" s="77">
        <f>SUM(AI24+AJ24+AK24+AL24+AM24+AI25+AJ25+AK25+AL25+AM25)</f>
        <v>0</v>
      </c>
      <c r="AN26" s="52"/>
      <c r="AO26" s="53"/>
      <c r="AP26" s="53"/>
      <c r="AQ26" s="53"/>
      <c r="AR26" s="53"/>
      <c r="AS26" s="77">
        <f>SUM(AO24+AP24+AQ24+AR24+AS24+AO25+AP25+AQ25+AR25+AS25)</f>
        <v>10</v>
      </c>
      <c r="AT26" s="52"/>
      <c r="AU26" s="53"/>
      <c r="AV26" s="53"/>
      <c r="AW26" s="53"/>
      <c r="AX26" s="53"/>
      <c r="AY26" s="77">
        <f>SUM(AU24+AV24+AW24+AX24+AY24+AU25+AV25+AW25+AX25+AY25)</f>
        <v>2.5</v>
      </c>
      <c r="AZ26" s="52"/>
      <c r="BA26" s="53"/>
      <c r="BB26" s="53"/>
      <c r="BC26" s="53"/>
      <c r="BD26" s="53"/>
      <c r="BE26" s="77">
        <f>SUM(BA24+BB24+BC24+BD24+BE24+BA25+BB25+BC25+BD25+BE25)</f>
        <v>5</v>
      </c>
      <c r="BF26" s="55"/>
      <c r="BG26" s="56"/>
      <c r="BH26" s="56"/>
      <c r="BI26" s="56"/>
      <c r="BJ26" s="56"/>
      <c r="BK26" s="56"/>
      <c r="BL26" s="56"/>
      <c r="BM26" s="56"/>
      <c r="BN26" s="56"/>
      <c r="BO26" s="56"/>
      <c r="BP26" s="57">
        <f t="shared" si="19"/>
        <v>40.5</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v>17</v>
      </c>
      <c r="AC29" s="43">
        <v>217</v>
      </c>
      <c r="AD29" s="43">
        <v>205</v>
      </c>
      <c r="AE29" s="43">
        <v>208</v>
      </c>
      <c r="AF29" s="43">
        <v>169</v>
      </c>
      <c r="AG29" s="41">
        <f t="shared" si="63"/>
        <v>799</v>
      </c>
      <c r="AH29" s="42">
        <v>17</v>
      </c>
      <c r="AI29" s="43">
        <v>198</v>
      </c>
      <c r="AJ29" s="43">
        <v>247</v>
      </c>
      <c r="AK29" s="43">
        <v>199</v>
      </c>
      <c r="AL29" s="43">
        <v>222</v>
      </c>
      <c r="AM29" s="41">
        <f t="shared" si="64"/>
        <v>866</v>
      </c>
      <c r="AN29" s="42"/>
      <c r="AO29" s="43"/>
      <c r="AP29" s="43"/>
      <c r="AQ29" s="43"/>
      <c r="AR29" s="43"/>
      <c r="AS29" s="41">
        <f t="shared" si="65"/>
        <v>0</v>
      </c>
      <c r="AT29" s="42">
        <v>16</v>
      </c>
      <c r="AU29" s="43">
        <v>174</v>
      </c>
      <c r="AV29" s="43">
        <v>212</v>
      </c>
      <c r="AW29" s="43">
        <v>221</v>
      </c>
      <c r="AX29" s="43">
        <v>188</v>
      </c>
      <c r="AY29" s="41">
        <f t="shared" si="66"/>
        <v>795</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4</v>
      </c>
      <c r="BL29" s="17">
        <f t="shared" si="74"/>
        <v>0</v>
      </c>
      <c r="BM29" s="17">
        <f t="shared" si="75"/>
        <v>4</v>
      </c>
      <c r="BN29" s="17">
        <f t="shared" si="76"/>
        <v>0</v>
      </c>
      <c r="BO29" s="17">
        <f t="shared" si="77"/>
        <v>28</v>
      </c>
      <c r="BP29" s="17">
        <f t="shared" si="19"/>
        <v>5479</v>
      </c>
      <c r="BQ29" s="17">
        <f t="shared" si="78"/>
        <v>195.67857142857142</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v>2</v>
      </c>
      <c r="AU30" s="43">
        <v>160</v>
      </c>
      <c r="AV30" s="43">
        <v>226</v>
      </c>
      <c r="AW30" s="43">
        <v>193</v>
      </c>
      <c r="AX30" s="43">
        <v>205</v>
      </c>
      <c r="AY30" s="41">
        <f t="shared" si="66"/>
        <v>784</v>
      </c>
      <c r="AZ30" s="42">
        <v>4</v>
      </c>
      <c r="BA30" s="43">
        <v>237</v>
      </c>
      <c r="BB30" s="43">
        <v>214</v>
      </c>
      <c r="BC30" s="43">
        <v>203</v>
      </c>
      <c r="BD30" s="43">
        <v>210</v>
      </c>
      <c r="BE30" s="41">
        <f t="shared" si="67"/>
        <v>864</v>
      </c>
      <c r="BF30" s="44">
        <f t="shared" si="68"/>
        <v>0</v>
      </c>
      <c r="BG30" s="17">
        <f t="shared" si="69"/>
        <v>4</v>
      </c>
      <c r="BH30" s="17">
        <f t="shared" si="70"/>
        <v>0</v>
      </c>
      <c r="BI30" s="17">
        <f t="shared" si="71"/>
        <v>4</v>
      </c>
      <c r="BJ30" s="17">
        <f t="shared" si="72"/>
        <v>0</v>
      </c>
      <c r="BK30" s="17">
        <f t="shared" si="73"/>
        <v>0</v>
      </c>
      <c r="BL30" s="17">
        <f t="shared" si="74"/>
        <v>0</v>
      </c>
      <c r="BM30" s="17">
        <f t="shared" si="75"/>
        <v>4</v>
      </c>
      <c r="BN30" s="17">
        <f t="shared" si="76"/>
        <v>4</v>
      </c>
      <c r="BO30" s="17">
        <f t="shared" si="77"/>
        <v>16</v>
      </c>
      <c r="BP30" s="17">
        <f t="shared" si="19"/>
        <v>3328</v>
      </c>
      <c r="BQ30" s="20">
        <f t="shared" si="78"/>
        <v>208</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v>28</v>
      </c>
      <c r="AC31" s="43">
        <v>174</v>
      </c>
      <c r="AD31" s="43">
        <v>168</v>
      </c>
      <c r="AE31" s="43">
        <v>202</v>
      </c>
      <c r="AF31" s="43">
        <v>223</v>
      </c>
      <c r="AG31" s="41">
        <f t="shared" si="63"/>
        <v>767</v>
      </c>
      <c r="AH31" s="42">
        <v>27</v>
      </c>
      <c r="AI31" s="43">
        <v>223</v>
      </c>
      <c r="AJ31" s="43">
        <v>202</v>
      </c>
      <c r="AK31" s="43">
        <v>190</v>
      </c>
      <c r="AL31" s="43">
        <v>169</v>
      </c>
      <c r="AM31" s="41">
        <f t="shared" si="64"/>
        <v>784</v>
      </c>
      <c r="AN31" s="42"/>
      <c r="AO31" s="43"/>
      <c r="AP31" s="43"/>
      <c r="AQ31" s="43"/>
      <c r="AR31" s="43"/>
      <c r="AS31" s="41">
        <f t="shared" si="65"/>
        <v>0</v>
      </c>
      <c r="AT31" s="42"/>
      <c r="AU31" s="43"/>
      <c r="AV31" s="43"/>
      <c r="AW31" s="43"/>
      <c r="AX31" s="43"/>
      <c r="AY31" s="41">
        <f t="shared" si="66"/>
        <v>0</v>
      </c>
      <c r="AZ31" s="42">
        <v>26</v>
      </c>
      <c r="BA31" s="43">
        <v>188</v>
      </c>
      <c r="BB31" s="43">
        <v>170</v>
      </c>
      <c r="BC31" s="43">
        <v>142</v>
      </c>
      <c r="BD31" s="43">
        <v>208</v>
      </c>
      <c r="BE31" s="41">
        <f t="shared" si="67"/>
        <v>708</v>
      </c>
      <c r="BF31" s="44">
        <f t="shared" si="68"/>
        <v>4</v>
      </c>
      <c r="BG31" s="17">
        <f t="shared" si="69"/>
        <v>0</v>
      </c>
      <c r="BH31" s="17">
        <f t="shared" si="70"/>
        <v>4</v>
      </c>
      <c r="BI31" s="17">
        <f t="shared" si="71"/>
        <v>0</v>
      </c>
      <c r="BJ31" s="17">
        <f t="shared" si="72"/>
        <v>4</v>
      </c>
      <c r="BK31" s="17">
        <f t="shared" si="73"/>
        <v>4</v>
      </c>
      <c r="BL31" s="17">
        <f t="shared" si="74"/>
        <v>0</v>
      </c>
      <c r="BM31" s="17">
        <f t="shared" si="75"/>
        <v>0</v>
      </c>
      <c r="BN31" s="17">
        <f t="shared" si="76"/>
        <v>4</v>
      </c>
      <c r="BO31" s="17">
        <f t="shared" si="77"/>
        <v>20</v>
      </c>
      <c r="BP31" s="17">
        <f t="shared" si="19"/>
        <v>3720</v>
      </c>
      <c r="BQ31" s="20">
        <f t="shared" si="78"/>
        <v>186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391</v>
      </c>
      <c r="AD35" s="40">
        <f>SUM(AD28:AD33)</f>
        <v>373</v>
      </c>
      <c r="AE35" s="40">
        <f>SUM(AE28:AE33)</f>
        <v>410</v>
      </c>
      <c r="AF35" s="40">
        <f>SUM(AF28:AF33)</f>
        <v>392</v>
      </c>
      <c r="AG35" s="41">
        <f>SUM(AG28:AG33)</f>
        <v>1566</v>
      </c>
      <c r="AH35" s="42"/>
      <c r="AI35" s="40">
        <f>SUM(AI28:AI33)</f>
        <v>421</v>
      </c>
      <c r="AJ35" s="40">
        <f>SUM(AJ28:AJ33)</f>
        <v>449</v>
      </c>
      <c r="AK35" s="40">
        <f>SUM(AK28:AK33)</f>
        <v>389</v>
      </c>
      <c r="AL35" s="40">
        <f>SUM(AL28:AL33)</f>
        <v>391</v>
      </c>
      <c r="AM35" s="41">
        <f>SUM(AM28:AM33)</f>
        <v>1650</v>
      </c>
      <c r="AN35" s="42"/>
      <c r="AO35" s="40">
        <f>SUM(AO28:AO33)</f>
        <v>0</v>
      </c>
      <c r="AP35" s="40">
        <f>SUM(AP28:AP33)</f>
        <v>0</v>
      </c>
      <c r="AQ35" s="40">
        <f>SUM(AQ28:AQ33)</f>
        <v>0</v>
      </c>
      <c r="AR35" s="40">
        <f>SUM(AR28:AR33)</f>
        <v>0</v>
      </c>
      <c r="AS35" s="41">
        <f>SUM(AS28:AS33)</f>
        <v>0</v>
      </c>
      <c r="AT35" s="42"/>
      <c r="AU35" s="40">
        <f>SUM(AU28:AU33)</f>
        <v>334</v>
      </c>
      <c r="AV35" s="40">
        <f>SUM(AV28:AV33)</f>
        <v>438</v>
      </c>
      <c r="AW35" s="40">
        <f>SUM(AW28:AW33)</f>
        <v>414</v>
      </c>
      <c r="AX35" s="40">
        <f>SUM(AX28:AX33)</f>
        <v>393</v>
      </c>
      <c r="AY35" s="41">
        <f>SUM(AY28:AY33)</f>
        <v>1579</v>
      </c>
      <c r="AZ35" s="42"/>
      <c r="BA35" s="40">
        <f>SUM(BA28:BA33)</f>
        <v>425</v>
      </c>
      <c r="BB35" s="40">
        <f>SUM(BB28:BB33)</f>
        <v>384</v>
      </c>
      <c r="BC35" s="40">
        <f>SUM(BC28:BC33)</f>
        <v>345</v>
      </c>
      <c r="BD35" s="40">
        <f>SUM(BD28:BD33)</f>
        <v>418</v>
      </c>
      <c r="BE35" s="41">
        <f>SUM(BE28:BE33)</f>
        <v>1572</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4</v>
      </c>
      <c r="BN35" s="17">
        <f>SUM((IF(BA35&gt;0,1,0)+(IF(BB35&gt;0,1,0)+(IF(BC35&gt;0,1,0)+(IF(BD35&gt;0,1,0))))))</f>
        <v>4</v>
      </c>
      <c r="BO35" s="17">
        <f>SUM(BF35:BN35)</f>
        <v>32</v>
      </c>
      <c r="BP35" s="17">
        <f t="shared" ref="BP35:BP66" si="79">I35+O35+U35+AA35+AG35+AM35+AS35+AY35+BE35</f>
        <v>12527</v>
      </c>
      <c r="BQ35" s="17">
        <f>BP35/BO35</f>
        <v>391.46875</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45</v>
      </c>
      <c r="AC36" s="40">
        <f>AC35+$AB$36</f>
        <v>436</v>
      </c>
      <c r="AD36" s="40">
        <f>AD35+$AB$36</f>
        <v>418</v>
      </c>
      <c r="AE36" s="40">
        <f>AE35+$AB$36</f>
        <v>455</v>
      </c>
      <c r="AF36" s="40">
        <f>AF35+$AB$36</f>
        <v>437</v>
      </c>
      <c r="AG36" s="41">
        <f>AC36+AD36+AE36+AF36</f>
        <v>1746</v>
      </c>
      <c r="AH36" s="39">
        <f>SUM(AH28:AH33)</f>
        <v>44</v>
      </c>
      <c r="AI36" s="40">
        <f>AI35+$AH$36</f>
        <v>465</v>
      </c>
      <c r="AJ36" s="40">
        <f>AJ35+$AH$36</f>
        <v>493</v>
      </c>
      <c r="AK36" s="40">
        <f>AK35+$AH$36</f>
        <v>433</v>
      </c>
      <c r="AL36" s="40">
        <f>AL35+$AH$36</f>
        <v>435</v>
      </c>
      <c r="AM36" s="41">
        <f>AI36+AJ36+AK36+AL36</f>
        <v>1826</v>
      </c>
      <c r="AN36" s="39">
        <f>SUM(AN28:AN33)</f>
        <v>0</v>
      </c>
      <c r="AO36" s="40">
        <f>AO35+$AN$36</f>
        <v>0</v>
      </c>
      <c r="AP36" s="40">
        <f>AP35+$AN$36</f>
        <v>0</v>
      </c>
      <c r="AQ36" s="40">
        <f>AQ35+$AN$36</f>
        <v>0</v>
      </c>
      <c r="AR36" s="40">
        <f>AR35+$AN$36</f>
        <v>0</v>
      </c>
      <c r="AS36" s="41">
        <f>AO36+AP36+AQ36+AR36</f>
        <v>0</v>
      </c>
      <c r="AT36" s="39">
        <f>SUM(AT28:AT33)</f>
        <v>18</v>
      </c>
      <c r="AU36" s="40">
        <f>AU35+$AT$36</f>
        <v>352</v>
      </c>
      <c r="AV36" s="40">
        <f>AV35+$AT$36</f>
        <v>456</v>
      </c>
      <c r="AW36" s="40">
        <f>AW35+$AT$36</f>
        <v>432</v>
      </c>
      <c r="AX36" s="40">
        <f>AX35+$AT$36</f>
        <v>411</v>
      </c>
      <c r="AY36" s="41">
        <f>AU36+AV36+AW36+AX36</f>
        <v>1651</v>
      </c>
      <c r="AZ36" s="39">
        <f>SUM(AZ28:AZ33)</f>
        <v>30</v>
      </c>
      <c r="BA36" s="40">
        <f>BA35+$AZ$36</f>
        <v>455</v>
      </c>
      <c r="BB36" s="40">
        <f>BB35+$AZ$36</f>
        <v>414</v>
      </c>
      <c r="BC36" s="40">
        <f>BC35+$AZ$36</f>
        <v>375</v>
      </c>
      <c r="BD36" s="40">
        <f>BD35+$AZ$36</f>
        <v>448</v>
      </c>
      <c r="BE36" s="41">
        <f>BA36+BB36+BC36+BD36</f>
        <v>1692</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4</v>
      </c>
      <c r="BN36" s="17">
        <f>SUM((IF(BA36&gt;0,1,0)+(IF(BB36&gt;0,1,0)+(IF(BC36&gt;0,1,0)+(IF(BD36&gt;0,1,0))))))</f>
        <v>4</v>
      </c>
      <c r="BO36" s="17">
        <f>SUM(BF36:BN36)</f>
        <v>32</v>
      </c>
      <c r="BP36" s="17">
        <f t="shared" si="79"/>
        <v>13635</v>
      </c>
      <c r="BQ36" s="17">
        <f>BP36/BO36</f>
        <v>426.09375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1</v>
      </c>
      <c r="AD37" s="40">
        <f t="shared" si="84"/>
        <v>1</v>
      </c>
      <c r="AE37" s="40">
        <f t="shared" si="84"/>
        <v>1</v>
      </c>
      <c r="AF37" s="40">
        <f t="shared" si="84"/>
        <v>1</v>
      </c>
      <c r="AG37" s="41">
        <f t="shared" si="84"/>
        <v>1</v>
      </c>
      <c r="AH37" s="42"/>
      <c r="AI37" s="40">
        <f t="shared" ref="AI37:AM38" si="85">IF($AH$36&gt;0,IF(AI35=AI9,0.5,IF(AI35&gt;AI9,1,0)),0)</f>
        <v>1</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1</v>
      </c>
      <c r="BB37" s="40">
        <f t="shared" si="88"/>
        <v>1</v>
      </c>
      <c r="BC37" s="40">
        <f t="shared" si="88"/>
        <v>0</v>
      </c>
      <c r="BD37" s="40">
        <f t="shared" si="88"/>
        <v>1</v>
      </c>
      <c r="BE37" s="41">
        <f t="shared" si="88"/>
        <v>1</v>
      </c>
      <c r="BF37" s="48"/>
      <c r="BG37" s="20"/>
      <c r="BH37" s="20"/>
      <c r="BI37" s="20"/>
      <c r="BJ37" s="20"/>
      <c r="BK37" s="20"/>
      <c r="BL37" s="20"/>
      <c r="BM37" s="20"/>
      <c r="BN37" s="20"/>
      <c r="BO37" s="20"/>
      <c r="BP37" s="17">
        <f t="shared" si="79"/>
        <v>4</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1</v>
      </c>
      <c r="AD38" s="40">
        <f t="shared" si="84"/>
        <v>1</v>
      </c>
      <c r="AE38" s="40">
        <f t="shared" si="84"/>
        <v>1</v>
      </c>
      <c r="AF38" s="40">
        <f t="shared" si="84"/>
        <v>1</v>
      </c>
      <c r="AG38" s="41">
        <f t="shared" si="84"/>
        <v>1</v>
      </c>
      <c r="AH38" s="42"/>
      <c r="AI38" s="40">
        <f t="shared" si="85"/>
        <v>1</v>
      </c>
      <c r="AJ38" s="40">
        <f t="shared" si="85"/>
        <v>0.5</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1</v>
      </c>
      <c r="AV38" s="40">
        <f t="shared" si="87"/>
        <v>1</v>
      </c>
      <c r="AW38" s="40">
        <f t="shared" si="87"/>
        <v>0</v>
      </c>
      <c r="AX38" s="40">
        <f t="shared" si="87"/>
        <v>1</v>
      </c>
      <c r="AY38" s="41">
        <f t="shared" si="87"/>
        <v>1</v>
      </c>
      <c r="AZ38" s="42"/>
      <c r="BA38" s="40">
        <f t="shared" si="88"/>
        <v>1</v>
      </c>
      <c r="BB38" s="40">
        <f t="shared" si="88"/>
        <v>1</v>
      </c>
      <c r="BC38" s="40">
        <f t="shared" si="88"/>
        <v>0</v>
      </c>
      <c r="BD38" s="40">
        <f t="shared" si="88"/>
        <v>1</v>
      </c>
      <c r="BE38" s="41">
        <f t="shared" si="88"/>
        <v>1</v>
      </c>
      <c r="BF38" s="48"/>
      <c r="BG38" s="20"/>
      <c r="BH38" s="20"/>
      <c r="BI38" s="20"/>
      <c r="BJ38" s="20"/>
      <c r="BK38" s="20"/>
      <c r="BL38" s="20"/>
      <c r="BM38" s="20"/>
      <c r="BN38" s="20"/>
      <c r="BO38" s="20"/>
      <c r="BP38" s="17">
        <f t="shared" si="79"/>
        <v>5</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10</v>
      </c>
      <c r="AH39" s="52"/>
      <c r="AI39" s="53"/>
      <c r="AJ39" s="53"/>
      <c r="AK39" s="53"/>
      <c r="AL39" s="53"/>
      <c r="AM39" s="54">
        <f>SUM(AI37+AJ37+AK37+AL37+AM37+AI38+AJ38+AK38+AL38+AM38)</f>
        <v>2.5</v>
      </c>
      <c r="AN39" s="52"/>
      <c r="AO39" s="53"/>
      <c r="AP39" s="53"/>
      <c r="AQ39" s="53"/>
      <c r="AR39" s="53"/>
      <c r="AS39" s="54">
        <f>SUM(AO37+AP37+AQ37+AR37+AS37+AO38+AP38+AQ38+AR38+AS38)</f>
        <v>0</v>
      </c>
      <c r="AT39" s="52"/>
      <c r="AU39" s="53"/>
      <c r="AV39" s="53"/>
      <c r="AW39" s="53"/>
      <c r="AX39" s="53"/>
      <c r="AY39" s="54">
        <f>SUM(AU37+AV37+AW37+AX37+AY37+AU38+AV38+AW38+AX38+AY38)</f>
        <v>9</v>
      </c>
      <c r="AZ39" s="52"/>
      <c r="BA39" s="53"/>
      <c r="BB39" s="53"/>
      <c r="BC39" s="53"/>
      <c r="BD39" s="53"/>
      <c r="BE39" s="54">
        <f>SUM(BA37+BB37+BC37+BD37+BE37+BA38+BB38+BC38+BD38+BE38)</f>
        <v>8</v>
      </c>
      <c r="BF39" s="55"/>
      <c r="BG39" s="56"/>
      <c r="BH39" s="56"/>
      <c r="BI39" s="56"/>
      <c r="BJ39" s="56"/>
      <c r="BK39" s="56"/>
      <c r="BL39" s="56"/>
      <c r="BM39" s="56"/>
      <c r="BN39" s="56"/>
      <c r="BO39" s="56"/>
      <c r="BP39" s="57">
        <f t="shared" si="79"/>
        <v>48.5</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v>26</v>
      </c>
      <c r="AO41" s="43">
        <v>167</v>
      </c>
      <c r="AP41" s="43">
        <v>169</v>
      </c>
      <c r="AQ41" s="43">
        <v>211</v>
      </c>
      <c r="AR41" s="43">
        <v>183</v>
      </c>
      <c r="AS41" s="41">
        <f t="shared" ref="AS41:AS46" si="95">SUM(AO41:AR41)</f>
        <v>730</v>
      </c>
      <c r="AT41" s="42">
        <v>26</v>
      </c>
      <c r="AU41" s="43">
        <v>139</v>
      </c>
      <c r="AV41" s="43">
        <v>211</v>
      </c>
      <c r="AW41" s="43">
        <v>191</v>
      </c>
      <c r="AX41" s="43">
        <v>153</v>
      </c>
      <c r="AY41" s="41">
        <f t="shared" ref="AY41:AY46" si="96">SUM(AU41:AX41)</f>
        <v>694</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4</v>
      </c>
      <c r="BM41" s="17">
        <f t="shared" ref="BM41:BM48" si="105">SUM((IF(AU41&gt;0,1,0)+(IF(AV41&gt;0,1,0)+(IF(AW41&gt;0,1,0)+(IF(AX41&gt;0,1,0))))))</f>
        <v>4</v>
      </c>
      <c r="BN41" s="17">
        <f t="shared" ref="BN41:BN48" si="106">SUM((IF(BA41&gt;0,1,0)+(IF(BB41&gt;0,1,0)+(IF(BC41&gt;0,1,0)+(IF(BD41&gt;0,1,0))))))</f>
        <v>0</v>
      </c>
      <c r="BO41" s="17">
        <f t="shared" ref="BO41:BO48" si="107">SUM(BF41:BN41)</f>
        <v>12</v>
      </c>
      <c r="BP41" s="17">
        <f t="shared" si="79"/>
        <v>2216</v>
      </c>
      <c r="BQ41" s="17">
        <f t="shared" ref="BQ41:BQ48" si="108">BP41/BO41</f>
        <v>184.66666666666666</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v>16</v>
      </c>
      <c r="AO42" s="43">
        <v>176</v>
      </c>
      <c r="AP42" s="43">
        <v>174</v>
      </c>
      <c r="AQ42" s="43">
        <v>197</v>
      </c>
      <c r="AR42" s="43">
        <v>171</v>
      </c>
      <c r="AS42" s="41">
        <f t="shared" si="95"/>
        <v>718</v>
      </c>
      <c r="AT42" s="42">
        <v>18</v>
      </c>
      <c r="AU42" s="43">
        <v>185</v>
      </c>
      <c r="AV42" s="43">
        <v>201</v>
      </c>
      <c r="AW42" s="43">
        <v>169</v>
      </c>
      <c r="AX42" s="43">
        <v>200</v>
      </c>
      <c r="AY42" s="41">
        <f t="shared" si="96"/>
        <v>755</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4</v>
      </c>
      <c r="BM42" s="17">
        <f t="shared" si="105"/>
        <v>4</v>
      </c>
      <c r="BN42" s="17">
        <f t="shared" si="106"/>
        <v>0</v>
      </c>
      <c r="BO42" s="17">
        <f t="shared" si="107"/>
        <v>16</v>
      </c>
      <c r="BP42" s="17">
        <f t="shared" si="79"/>
        <v>2982</v>
      </c>
      <c r="BQ42" s="17">
        <f t="shared" si="108"/>
        <v>186.375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v>2</v>
      </c>
      <c r="AC43" s="43">
        <v>230</v>
      </c>
      <c r="AD43" s="43">
        <v>206</v>
      </c>
      <c r="AE43" s="43">
        <v>226</v>
      </c>
      <c r="AF43" s="43">
        <v>169</v>
      </c>
      <c r="AG43" s="41">
        <f t="shared" si="93"/>
        <v>831</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v>3</v>
      </c>
      <c r="BA43" s="43">
        <v>255</v>
      </c>
      <c r="BB43" s="43">
        <v>212</v>
      </c>
      <c r="BC43" s="43">
        <v>257</v>
      </c>
      <c r="BD43" s="43">
        <v>184</v>
      </c>
      <c r="BE43" s="41">
        <f t="shared" si="97"/>
        <v>908</v>
      </c>
      <c r="BF43" s="44">
        <f t="shared" si="98"/>
        <v>4</v>
      </c>
      <c r="BG43" s="17">
        <f t="shared" si="99"/>
        <v>0</v>
      </c>
      <c r="BH43" s="17">
        <f t="shared" si="100"/>
        <v>4</v>
      </c>
      <c r="BI43" s="17">
        <f t="shared" si="101"/>
        <v>4</v>
      </c>
      <c r="BJ43" s="17">
        <f t="shared" si="102"/>
        <v>4</v>
      </c>
      <c r="BK43" s="17">
        <f t="shared" si="103"/>
        <v>0</v>
      </c>
      <c r="BL43" s="17">
        <f t="shared" si="104"/>
        <v>0</v>
      </c>
      <c r="BM43" s="17">
        <f t="shared" si="105"/>
        <v>0</v>
      </c>
      <c r="BN43" s="17">
        <f t="shared" si="106"/>
        <v>4</v>
      </c>
      <c r="BO43" s="17">
        <f t="shared" si="107"/>
        <v>20</v>
      </c>
      <c r="BP43" s="17">
        <f t="shared" si="79"/>
        <v>4331</v>
      </c>
      <c r="BQ43" s="20">
        <f t="shared" si="108"/>
        <v>216.55</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v>11</v>
      </c>
      <c r="AC44" s="43">
        <v>148</v>
      </c>
      <c r="AD44" s="43">
        <v>225</v>
      </c>
      <c r="AE44" s="43">
        <v>226</v>
      </c>
      <c r="AF44" s="43">
        <v>189</v>
      </c>
      <c r="AG44" s="41">
        <f t="shared" si="93"/>
        <v>788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v>11</v>
      </c>
      <c r="BA44" s="43">
        <v>225</v>
      </c>
      <c r="BB44" s="43">
        <v>173</v>
      </c>
      <c r="BC44" s="43">
        <v>183</v>
      </c>
      <c r="BD44" s="43">
        <v>234</v>
      </c>
      <c r="BE44" s="41">
        <f t="shared" si="97"/>
        <v>815</v>
      </c>
      <c r="BF44" s="44">
        <f t="shared" si="98"/>
        <v>4</v>
      </c>
      <c r="BG44" s="17">
        <f t="shared" si="99"/>
        <v>0</v>
      </c>
      <c r="BH44" s="17">
        <f t="shared" si="100"/>
        <v>0</v>
      </c>
      <c r="BI44" s="17">
        <f t="shared" si="101"/>
        <v>4</v>
      </c>
      <c r="BJ44" s="17">
        <f t="shared" si="102"/>
        <v>4</v>
      </c>
      <c r="BK44" s="17">
        <f t="shared" si="103"/>
        <v>0</v>
      </c>
      <c r="BL44" s="17">
        <f t="shared" si="104"/>
        <v>0</v>
      </c>
      <c r="BM44" s="17">
        <f t="shared" si="105"/>
        <v>0</v>
      </c>
      <c r="BN44" s="17">
        <f t="shared" si="106"/>
        <v>4</v>
      </c>
      <c r="BO44" s="17">
        <f t="shared" si="107"/>
        <v>16</v>
      </c>
      <c r="BP44" s="17">
        <f t="shared" si="79"/>
        <v>3099</v>
      </c>
      <c r="BQ44" s="20">
        <f t="shared" si="108"/>
        <v>193.6875</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378</v>
      </c>
      <c r="AD47" s="40">
        <f>SUM(AD41:AD46)</f>
        <v>431</v>
      </c>
      <c r="AE47" s="40">
        <f>SUM(AE41:AE46)</f>
        <v>452</v>
      </c>
      <c r="AF47" s="40">
        <f>SUM(AF41:AF46)</f>
        <v>358</v>
      </c>
      <c r="AG47" s="41">
        <f>SUM(AG41:AG46)</f>
        <v>1619</v>
      </c>
      <c r="AH47" s="42"/>
      <c r="AI47" s="40">
        <f>SUM(AI41:AI46)</f>
        <v>0</v>
      </c>
      <c r="AJ47" s="40">
        <f>SUM(AJ41:AJ46)</f>
        <v>0</v>
      </c>
      <c r="AK47" s="40">
        <f>SUM(AK41:AK46)</f>
        <v>0</v>
      </c>
      <c r="AL47" s="40">
        <f>SUM(AL41:AL46)</f>
        <v>0</v>
      </c>
      <c r="AM47" s="41">
        <f>SUM(AM41:AM46)</f>
        <v>0</v>
      </c>
      <c r="AN47" s="42"/>
      <c r="AO47" s="40">
        <f>SUM(AO41:AO46)</f>
        <v>343</v>
      </c>
      <c r="AP47" s="40">
        <f>SUM(AP41:AP46)</f>
        <v>343</v>
      </c>
      <c r="AQ47" s="40">
        <f>SUM(AQ41:AQ46)</f>
        <v>408</v>
      </c>
      <c r="AR47" s="40">
        <f>SUM(AR41:AR46)</f>
        <v>354</v>
      </c>
      <c r="AS47" s="41">
        <f>SUM(AS41:AS46)</f>
        <v>1448</v>
      </c>
      <c r="AT47" s="42"/>
      <c r="AU47" s="40">
        <f>SUM(AU41:AU46)</f>
        <v>324</v>
      </c>
      <c r="AV47" s="40">
        <f>SUM(AV41:AV46)</f>
        <v>412</v>
      </c>
      <c r="AW47" s="40">
        <f>SUM(AW41:AW46)</f>
        <v>360</v>
      </c>
      <c r="AX47" s="40">
        <f>SUM(AX41:AX46)</f>
        <v>353</v>
      </c>
      <c r="AY47" s="41">
        <f>SUM(AY41:AY46)</f>
        <v>1449</v>
      </c>
      <c r="AZ47" s="42"/>
      <c r="BA47" s="40">
        <f>SUM(BA41:BA46)</f>
        <v>480</v>
      </c>
      <c r="BB47" s="40">
        <f>SUM(BB41:BB46)</f>
        <v>385</v>
      </c>
      <c r="BC47" s="40">
        <f>SUM(BC41:BC46)</f>
        <v>440</v>
      </c>
      <c r="BD47" s="40">
        <f>SUM(BD41:BD46)</f>
        <v>418</v>
      </c>
      <c r="BE47" s="41">
        <f>SUM(BE41:BE46)</f>
        <v>1723</v>
      </c>
      <c r="BF47" s="44">
        <f t="shared" si="98"/>
        <v>4</v>
      </c>
      <c r="BG47" s="17">
        <f t="shared" si="99"/>
        <v>4</v>
      </c>
      <c r="BH47" s="17">
        <f t="shared" si="100"/>
        <v>4</v>
      </c>
      <c r="BI47" s="17">
        <f t="shared" si="101"/>
        <v>4</v>
      </c>
      <c r="BJ47" s="17">
        <f t="shared" si="102"/>
        <v>4</v>
      </c>
      <c r="BK47" s="17">
        <f t="shared" si="103"/>
        <v>0</v>
      </c>
      <c r="BL47" s="17">
        <f t="shared" si="104"/>
        <v>4</v>
      </c>
      <c r="BM47" s="17">
        <f t="shared" si="105"/>
        <v>4</v>
      </c>
      <c r="BN47" s="17">
        <f t="shared" si="106"/>
        <v>4</v>
      </c>
      <c r="BO47" s="17">
        <f t="shared" si="107"/>
        <v>32</v>
      </c>
      <c r="BP47" s="17">
        <f t="shared" si="79"/>
        <v>12628</v>
      </c>
      <c r="BQ47" s="17">
        <f t="shared" si="108"/>
        <v>394.625</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13</v>
      </c>
      <c r="AC48" s="40">
        <f>AC47+$AB$48</f>
        <v>391</v>
      </c>
      <c r="AD48" s="40">
        <f>AD47+$AB$48</f>
        <v>444</v>
      </c>
      <c r="AE48" s="40">
        <f>AE47+$AB$48</f>
        <v>465</v>
      </c>
      <c r="AF48" s="40">
        <f>AF47+$AB$48</f>
        <v>371</v>
      </c>
      <c r="AG48" s="41">
        <f>AC48+AD48+AE48+AF48</f>
        <v>1671</v>
      </c>
      <c r="AH48" s="39">
        <f>SUM(AH41:AH46)</f>
        <v>0</v>
      </c>
      <c r="AI48" s="40">
        <f>AI47+$AH$48</f>
        <v>0</v>
      </c>
      <c r="AJ48" s="40">
        <f>AJ47+$AH$48</f>
        <v>0</v>
      </c>
      <c r="AK48" s="40">
        <f>AK47+$AH$48</f>
        <v>0</v>
      </c>
      <c r="AL48" s="40">
        <f>AL47+$AH$48</f>
        <v>0</v>
      </c>
      <c r="AM48" s="41">
        <f>AI48+AJ48+AK48+AL48</f>
        <v>0</v>
      </c>
      <c r="AN48" s="39">
        <f>SUM(AN41:AN46)</f>
        <v>42</v>
      </c>
      <c r="AO48" s="40">
        <f>AO47+$AN$48</f>
        <v>385</v>
      </c>
      <c r="AP48" s="40">
        <f>AP47+$AN$48</f>
        <v>385</v>
      </c>
      <c r="AQ48" s="40">
        <f>AQ47+$AN$48</f>
        <v>450</v>
      </c>
      <c r="AR48" s="40">
        <f>AR47+$AN$48</f>
        <v>396</v>
      </c>
      <c r="AS48" s="41">
        <f>AO48+AP48+AQ48+AR48</f>
        <v>1616</v>
      </c>
      <c r="AT48" s="39">
        <f>SUM(AT41:AT46)</f>
        <v>44</v>
      </c>
      <c r="AU48" s="40">
        <f>AU47+$AT$48</f>
        <v>368</v>
      </c>
      <c r="AV48" s="40">
        <f>AV47+$AT$48</f>
        <v>456</v>
      </c>
      <c r="AW48" s="40">
        <f>AW47+$AT$48</f>
        <v>404</v>
      </c>
      <c r="AX48" s="40">
        <f>AX47+$AT$48</f>
        <v>397</v>
      </c>
      <c r="AY48" s="41">
        <f>AU48+AV48+AW48+AX48</f>
        <v>1625</v>
      </c>
      <c r="AZ48" s="39">
        <f>SUM(AZ41:AZ46)</f>
        <v>14</v>
      </c>
      <c r="BA48" s="40">
        <f>BA47+$AZ$48</f>
        <v>494</v>
      </c>
      <c r="BB48" s="40">
        <f>BB47+$AZ$48</f>
        <v>399</v>
      </c>
      <c r="BC48" s="40">
        <f>BC47+$AZ$48</f>
        <v>454</v>
      </c>
      <c r="BD48" s="40">
        <f>BD47+$AZ$48</f>
        <v>432</v>
      </c>
      <c r="BE48" s="41">
        <f>BA48+BB48+BC48+BD48</f>
        <v>1779</v>
      </c>
      <c r="BF48" s="44">
        <f t="shared" si="98"/>
        <v>4</v>
      </c>
      <c r="BG48" s="17">
        <f t="shared" si="99"/>
        <v>4</v>
      </c>
      <c r="BH48" s="17">
        <f t="shared" si="100"/>
        <v>4</v>
      </c>
      <c r="BI48" s="17">
        <f t="shared" si="101"/>
        <v>4</v>
      </c>
      <c r="BJ48" s="17">
        <f t="shared" si="102"/>
        <v>4</v>
      </c>
      <c r="BK48" s="17">
        <f t="shared" si="103"/>
        <v>0</v>
      </c>
      <c r="BL48" s="17">
        <f t="shared" si="104"/>
        <v>4</v>
      </c>
      <c r="BM48" s="17">
        <f t="shared" si="105"/>
        <v>4</v>
      </c>
      <c r="BN48" s="17">
        <f t="shared" si="106"/>
        <v>4</v>
      </c>
      <c r="BO48" s="17">
        <f t="shared" si="107"/>
        <v>32</v>
      </c>
      <c r="BP48" s="17">
        <f t="shared" si="79"/>
        <v>13392</v>
      </c>
      <c r="BQ48" s="17">
        <f t="shared" si="108"/>
        <v>418.5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1</v>
      </c>
      <c r="AR49" s="40">
        <f t="shared" si="114"/>
        <v>1</v>
      </c>
      <c r="AS49" s="41">
        <f t="shared" si="114"/>
        <v>0</v>
      </c>
      <c r="AT49" s="42"/>
      <c r="AU49" s="40">
        <f t="shared" ref="AU49:AY50" si="115">IF($AT$48&gt;0,IF(AU47=AU22,0.5,IF(AU47&gt;AU22,1,0)),0)</f>
        <v>0</v>
      </c>
      <c r="AV49" s="40">
        <f t="shared" si="115"/>
        <v>1</v>
      </c>
      <c r="AW49" s="40">
        <f t="shared" si="115"/>
        <v>1</v>
      </c>
      <c r="AX49" s="40">
        <f t="shared" si="115"/>
        <v>1</v>
      </c>
      <c r="AY49" s="41">
        <f t="shared" si="115"/>
        <v>1</v>
      </c>
      <c r="AZ49" s="42"/>
      <c r="BA49" s="40">
        <f t="shared" ref="BA49:BE50" si="116">IF($AZ$48&gt;0,IF(BA47=BA110,0.5,IF(BA47&gt;BA110,1,0)),0)</f>
        <v>1</v>
      </c>
      <c r="BB49" s="40">
        <f t="shared" si="116"/>
        <v>0</v>
      </c>
      <c r="BC49" s="40">
        <f t="shared" si="116"/>
        <v>1</v>
      </c>
      <c r="BD49" s="40">
        <f t="shared" si="116"/>
        <v>1</v>
      </c>
      <c r="BE49" s="41">
        <f t="shared" si="116"/>
        <v>1</v>
      </c>
      <c r="BF49" s="48"/>
      <c r="BG49" s="20"/>
      <c r="BH49" s="20"/>
      <c r="BI49" s="20"/>
      <c r="BJ49" s="20"/>
      <c r="BK49" s="20"/>
      <c r="BL49" s="20"/>
      <c r="BM49" s="20"/>
      <c r="BN49" s="20"/>
      <c r="BO49" s="20"/>
      <c r="BP49" s="17">
        <f t="shared" si="79"/>
        <v>6</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1</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1</v>
      </c>
      <c r="AR50" s="40">
        <f t="shared" si="114"/>
        <v>1</v>
      </c>
      <c r="AS50" s="41">
        <f t="shared" si="114"/>
        <v>0</v>
      </c>
      <c r="AT50" s="42"/>
      <c r="AU50" s="40">
        <f t="shared" si="115"/>
        <v>0</v>
      </c>
      <c r="AV50" s="40">
        <f t="shared" si="115"/>
        <v>1</v>
      </c>
      <c r="AW50" s="40">
        <f t="shared" si="115"/>
        <v>1</v>
      </c>
      <c r="AX50" s="40">
        <f t="shared" si="115"/>
        <v>0.5</v>
      </c>
      <c r="AY50" s="41">
        <f t="shared" si="115"/>
        <v>1</v>
      </c>
      <c r="AZ50" s="42"/>
      <c r="BA50" s="40">
        <f t="shared" si="116"/>
        <v>1</v>
      </c>
      <c r="BB50" s="40">
        <f t="shared" si="116"/>
        <v>0</v>
      </c>
      <c r="BC50" s="40">
        <f t="shared" si="116"/>
        <v>1</v>
      </c>
      <c r="BD50" s="40">
        <f t="shared" si="116"/>
        <v>1</v>
      </c>
      <c r="BE50" s="41">
        <f t="shared" si="116"/>
        <v>1</v>
      </c>
      <c r="BF50" s="48"/>
      <c r="BG50" s="20"/>
      <c r="BH50" s="20"/>
      <c r="BI50" s="20"/>
      <c r="BJ50" s="20"/>
      <c r="BK50" s="20"/>
      <c r="BL50" s="20"/>
      <c r="BM50" s="20"/>
      <c r="BN50" s="20"/>
      <c r="BO50" s="20"/>
      <c r="BP50" s="17">
        <f t="shared" si="79"/>
        <v>2</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4</v>
      </c>
      <c r="AT51" s="52"/>
      <c r="AU51" s="53"/>
      <c r="AV51" s="53"/>
      <c r="AW51" s="53"/>
      <c r="AX51" s="53"/>
      <c r="AY51" s="54">
        <f>SUM(AU49+AV49+AW49+AX49+AY49+AU50+AV50+AW50+AX50+AY50)</f>
        <v>7.5</v>
      </c>
      <c r="AZ51" s="52"/>
      <c r="BA51" s="53"/>
      <c r="BB51" s="53"/>
      <c r="BC51" s="53"/>
      <c r="BD51" s="53"/>
      <c r="BE51" s="54">
        <f>SUM(BA49+BB49+BC49+BD49+BE49+BA50+BB50+BC50+BD50+BE50)</f>
        <v>8</v>
      </c>
      <c r="BF51" s="55"/>
      <c r="BG51" s="56"/>
      <c r="BH51" s="56"/>
      <c r="BI51" s="56"/>
      <c r="BJ51" s="56"/>
      <c r="BK51" s="56"/>
      <c r="BL51" s="56"/>
      <c r="BM51" s="56"/>
      <c r="BN51" s="56"/>
      <c r="BO51" s="56"/>
      <c r="BP51" s="57">
        <f t="shared" si="79"/>
        <v>37.5</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v>2</v>
      </c>
      <c r="AC53" s="43">
        <v>224</v>
      </c>
      <c r="AD53" s="43">
        <v>170</v>
      </c>
      <c r="AE53" s="43">
        <v>236</v>
      </c>
      <c r="AF53" s="43">
        <v>214</v>
      </c>
      <c r="AG53" s="41">
        <f t="shared" ref="AG53:AG58" si="122">SUM(AC53:AF53)</f>
        <v>844</v>
      </c>
      <c r="AH53" s="42">
        <v>2</v>
      </c>
      <c r="AI53" s="43">
        <v>189</v>
      </c>
      <c r="AJ53" s="43">
        <v>243</v>
      </c>
      <c r="AK53" s="43">
        <v>245</v>
      </c>
      <c r="AL53" s="43">
        <v>217</v>
      </c>
      <c r="AM53" s="41">
        <f t="shared" ref="AM53:AM58" si="123">SUM(AI53:AL53)</f>
        <v>894</v>
      </c>
      <c r="AN53" s="42">
        <v>2</v>
      </c>
      <c r="AO53" s="43">
        <v>194</v>
      </c>
      <c r="AP53" s="43">
        <v>178</v>
      </c>
      <c r="AQ53" s="43">
        <v>196</v>
      </c>
      <c r="AR53" s="43">
        <v>277</v>
      </c>
      <c r="AS53" s="41">
        <f t="shared" ref="AS53:AS58" si="124">SUM(AO53:AR53)</f>
        <v>845</v>
      </c>
      <c r="AT53" s="42">
        <v>2</v>
      </c>
      <c r="AU53" s="43">
        <v>222</v>
      </c>
      <c r="AV53" s="43">
        <v>221</v>
      </c>
      <c r="AW53" s="43">
        <v>268</v>
      </c>
      <c r="AX53" s="43">
        <v>257</v>
      </c>
      <c r="AY53" s="41">
        <f t="shared" ref="AY53:AY58" si="125">SUM(AU53:AX53)</f>
        <v>968</v>
      </c>
      <c r="AZ53" s="42">
        <v>2</v>
      </c>
      <c r="BA53" s="43">
        <v>204</v>
      </c>
      <c r="BB53" s="43">
        <v>204</v>
      </c>
      <c r="BC53" s="43">
        <v>181</v>
      </c>
      <c r="BD53" s="43">
        <v>246</v>
      </c>
      <c r="BE53" s="41">
        <f t="shared" ref="BE53:BE58" si="126">SUM(BA53:BD53)</f>
        <v>835</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4</v>
      </c>
      <c r="BN53" s="17">
        <f t="shared" ref="BN53:BN60" si="135">SUM((IF(BA53&gt;0,1,0)+(IF(BB53&gt;0,1,0)+(IF(BC53&gt;0,1,0)+(IF(BD53&gt;0,1,0))))))</f>
        <v>4</v>
      </c>
      <c r="BO53" s="17">
        <f t="shared" ref="BO53:BO60" si="136">SUM(BF53:BN53)</f>
        <v>28</v>
      </c>
      <c r="BP53" s="17">
        <f t="shared" si="79"/>
        <v>6180</v>
      </c>
      <c r="BQ53" s="17">
        <f t="shared" ref="BQ53:BQ60" si="137">BP53/BO53</f>
        <v>220.71428571428572</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v>5</v>
      </c>
      <c r="AC54" s="43">
        <v>239</v>
      </c>
      <c r="AD54" s="43">
        <v>217</v>
      </c>
      <c r="AE54" s="43">
        <v>172</v>
      </c>
      <c r="AF54" s="43">
        <v>222</v>
      </c>
      <c r="AG54" s="41">
        <f>SUM(AC54:AF54)</f>
        <v>850</v>
      </c>
      <c r="AH54" s="42"/>
      <c r="AI54" s="43"/>
      <c r="AJ54" s="43"/>
      <c r="AK54" s="43"/>
      <c r="AL54" s="43"/>
      <c r="AM54" s="41">
        <f t="shared" si="123"/>
        <v>0</v>
      </c>
      <c r="AN54" s="42">
        <v>5</v>
      </c>
      <c r="AO54" s="43">
        <v>227</v>
      </c>
      <c r="AP54" s="43">
        <v>248</v>
      </c>
      <c r="AQ54" s="43">
        <v>211</v>
      </c>
      <c r="AR54" s="43">
        <v>228</v>
      </c>
      <c r="AS54" s="41">
        <f t="shared" si="124"/>
        <v>914</v>
      </c>
      <c r="AT54" s="42"/>
      <c r="AU54" s="43"/>
      <c r="AV54" s="43"/>
      <c r="AW54" s="43"/>
      <c r="AX54" s="43"/>
      <c r="AY54" s="41">
        <f t="shared" si="125"/>
        <v>0</v>
      </c>
      <c r="AZ54" s="42">
        <v>4</v>
      </c>
      <c r="BA54" s="43">
        <v>234</v>
      </c>
      <c r="BB54" s="43">
        <v>183</v>
      </c>
      <c r="BC54" s="43">
        <v>171</v>
      </c>
      <c r="BD54" s="43">
        <v>244</v>
      </c>
      <c r="BE54" s="41">
        <f t="shared" si="126"/>
        <v>832</v>
      </c>
      <c r="BF54" s="44">
        <f t="shared" si="127"/>
        <v>4</v>
      </c>
      <c r="BG54" s="17">
        <f t="shared" si="128"/>
        <v>4</v>
      </c>
      <c r="BH54" s="17">
        <f t="shared" si="129"/>
        <v>0</v>
      </c>
      <c r="BI54" s="17">
        <f t="shared" si="130"/>
        <v>4</v>
      </c>
      <c r="BJ54" s="17">
        <f t="shared" si="131"/>
        <v>4</v>
      </c>
      <c r="BK54" s="17">
        <f t="shared" si="132"/>
        <v>0</v>
      </c>
      <c r="BL54" s="17">
        <f t="shared" si="133"/>
        <v>4</v>
      </c>
      <c r="BM54" s="17">
        <f t="shared" si="134"/>
        <v>0</v>
      </c>
      <c r="BN54" s="17">
        <f t="shared" si="135"/>
        <v>4</v>
      </c>
      <c r="BO54" s="17">
        <f t="shared" si="136"/>
        <v>24</v>
      </c>
      <c r="BP54" s="17">
        <f t="shared" si="79"/>
        <v>5325</v>
      </c>
      <c r="BQ54" s="17">
        <f t="shared" si="137"/>
        <v>221.875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v>15</v>
      </c>
      <c r="AI55" s="43">
        <v>216</v>
      </c>
      <c r="AJ55" s="43">
        <v>203</v>
      </c>
      <c r="AK55" s="43">
        <v>181</v>
      </c>
      <c r="AL55" s="43">
        <v>207</v>
      </c>
      <c r="AM55" s="41">
        <f t="shared" si="123"/>
        <v>807</v>
      </c>
      <c r="AN55" s="42"/>
      <c r="AO55" s="43"/>
      <c r="AP55" s="43"/>
      <c r="AQ55" s="43"/>
      <c r="AR55" s="43"/>
      <c r="AS55" s="41">
        <f t="shared" si="124"/>
        <v>0</v>
      </c>
      <c r="AT55" s="42">
        <v>14</v>
      </c>
      <c r="AU55" s="43">
        <v>183</v>
      </c>
      <c r="AV55" s="43">
        <v>193</v>
      </c>
      <c r="AW55" s="43">
        <v>198</v>
      </c>
      <c r="AX55" s="43">
        <v>204</v>
      </c>
      <c r="AY55" s="41">
        <f t="shared" si="125"/>
        <v>778</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4</v>
      </c>
      <c r="BL55" s="17">
        <f t="shared" si="133"/>
        <v>0</v>
      </c>
      <c r="BM55" s="17">
        <f t="shared" si="134"/>
        <v>4</v>
      </c>
      <c r="BN55" s="17">
        <f t="shared" si="135"/>
        <v>0</v>
      </c>
      <c r="BO55" s="17">
        <f t="shared" si="136"/>
        <v>20</v>
      </c>
      <c r="BP55" s="17">
        <f t="shared" si="79"/>
        <v>4016</v>
      </c>
      <c r="BQ55" s="20">
        <f t="shared" si="137"/>
        <v>200.8</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463</v>
      </c>
      <c r="AD59" s="40">
        <f>SUM(AD53:AD58)</f>
        <v>387</v>
      </c>
      <c r="AE59" s="40">
        <f>SUM(AE53:AE58)</f>
        <v>408</v>
      </c>
      <c r="AF59" s="40">
        <f>SUM(AF53:AF58)</f>
        <v>436</v>
      </c>
      <c r="AG59" s="41">
        <f>SUM(AG53:AG58)</f>
        <v>1694</v>
      </c>
      <c r="AH59" s="42"/>
      <c r="AI59" s="40">
        <f>SUM(AI53:AI58)</f>
        <v>405</v>
      </c>
      <c r="AJ59" s="40">
        <f>SUM(AJ53:AJ58)</f>
        <v>446</v>
      </c>
      <c r="AK59" s="40">
        <f>SUM(AK53:AK58)</f>
        <v>426</v>
      </c>
      <c r="AL59" s="40">
        <f>SUM(AL53:AL58)</f>
        <v>424</v>
      </c>
      <c r="AM59" s="41">
        <f>SUM(AM53:AM58)</f>
        <v>1701</v>
      </c>
      <c r="AN59" s="42"/>
      <c r="AO59" s="40">
        <f>SUM(AO53:AO58)</f>
        <v>421</v>
      </c>
      <c r="AP59" s="40">
        <f>SUM(AP53:AP58)</f>
        <v>426</v>
      </c>
      <c r="AQ59" s="40">
        <f>SUM(AQ53:AQ58)</f>
        <v>407</v>
      </c>
      <c r="AR59" s="40">
        <f>SUM(AR53:AR58)</f>
        <v>505</v>
      </c>
      <c r="AS59" s="41">
        <f>SUM(AS53:AS58)</f>
        <v>1759</v>
      </c>
      <c r="AT59" s="42"/>
      <c r="AU59" s="40">
        <f>SUM(AU53:AU58)</f>
        <v>405</v>
      </c>
      <c r="AV59" s="40">
        <f>SUM(AV53:AV58)</f>
        <v>414</v>
      </c>
      <c r="AW59" s="40">
        <f>SUM(AW53:AW58)</f>
        <v>466</v>
      </c>
      <c r="AX59" s="40">
        <f>SUM(AX53:AX58)</f>
        <v>461</v>
      </c>
      <c r="AY59" s="41">
        <f>SUM(AY53:AY58)</f>
        <v>1746</v>
      </c>
      <c r="AZ59" s="42"/>
      <c r="BA59" s="40">
        <f>SUM(BA53:BA58)</f>
        <v>438</v>
      </c>
      <c r="BB59" s="40">
        <f>SUM(BB53:BB58)</f>
        <v>387</v>
      </c>
      <c r="BC59" s="40">
        <f>SUM(BC53:BC58)</f>
        <v>352</v>
      </c>
      <c r="BD59" s="40">
        <f>SUM(BD53:BD58)</f>
        <v>490</v>
      </c>
      <c r="BE59" s="41">
        <f>SUM(BE53:BE58)</f>
        <v>1667</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4</v>
      </c>
      <c r="BO59" s="17">
        <f t="shared" si="136"/>
        <v>36</v>
      </c>
      <c r="BP59" s="17">
        <f t="shared" si="79"/>
        <v>15521</v>
      </c>
      <c r="BQ59" s="17">
        <f t="shared" si="137"/>
        <v>431.13888888888891</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7</v>
      </c>
      <c r="AC60" s="40">
        <f>AC59+$AB$60</f>
        <v>470</v>
      </c>
      <c r="AD60" s="40">
        <f>AD59+$AB$60</f>
        <v>394</v>
      </c>
      <c r="AE60" s="40">
        <f>AE59+$AB$60</f>
        <v>415</v>
      </c>
      <c r="AF60" s="40">
        <f>AF59+$AB$60</f>
        <v>443</v>
      </c>
      <c r="AG60" s="41">
        <f>AC60+AD60+AE60+AF60</f>
        <v>1722</v>
      </c>
      <c r="AH60" s="39">
        <f>SUM(AH53:AH58)</f>
        <v>17</v>
      </c>
      <c r="AI60" s="40">
        <f>AI59+$AH$60</f>
        <v>422</v>
      </c>
      <c r="AJ60" s="40">
        <f>AJ59+$AH$60</f>
        <v>463</v>
      </c>
      <c r="AK60" s="40">
        <f>AK59+$AH$60</f>
        <v>443</v>
      </c>
      <c r="AL60" s="40">
        <f>AL59+$AH$60</f>
        <v>441</v>
      </c>
      <c r="AM60" s="41">
        <f>AI60+AJ60+AK60+AL60</f>
        <v>1769</v>
      </c>
      <c r="AN60" s="39">
        <f>SUM(AN53:AN58)</f>
        <v>7</v>
      </c>
      <c r="AO60" s="40">
        <f>AO59+$AN$60</f>
        <v>428</v>
      </c>
      <c r="AP60" s="40">
        <f>AP59+$AN$60</f>
        <v>433</v>
      </c>
      <c r="AQ60" s="40">
        <f>AQ59+$AN$60</f>
        <v>414</v>
      </c>
      <c r="AR60" s="40">
        <f>AR59+$AN$60</f>
        <v>512</v>
      </c>
      <c r="AS60" s="41">
        <f>AO60+AP60+AQ60+AR60</f>
        <v>1787</v>
      </c>
      <c r="AT60" s="39">
        <f>SUM(AT53:AT58)</f>
        <v>16</v>
      </c>
      <c r="AU60" s="40">
        <f>AU59+$AT$60</f>
        <v>421</v>
      </c>
      <c r="AV60" s="40">
        <f>AV59+$AT$60</f>
        <v>430</v>
      </c>
      <c r="AW60" s="40">
        <f>AW59+$AT$60</f>
        <v>482</v>
      </c>
      <c r="AX60" s="40">
        <f>AX59+$AT$60</f>
        <v>477</v>
      </c>
      <c r="AY60" s="41">
        <f>AU60+AV60+AW60+AX60</f>
        <v>1810</v>
      </c>
      <c r="AZ60" s="39">
        <f>SUM(AZ53:AZ58)</f>
        <v>6</v>
      </c>
      <c r="BA60" s="40">
        <f>BA59+$AZ$60</f>
        <v>444</v>
      </c>
      <c r="BB60" s="40">
        <f>BB59+$AZ$60</f>
        <v>393</v>
      </c>
      <c r="BC60" s="40">
        <f>BC59+$AZ$60</f>
        <v>358</v>
      </c>
      <c r="BD60" s="40">
        <f>BD59+$AZ$60</f>
        <v>496</v>
      </c>
      <c r="BE60" s="41">
        <f>BA60+BB60+BC60+BD60</f>
        <v>1691</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4</v>
      </c>
      <c r="BO60" s="17">
        <f t="shared" si="136"/>
        <v>36</v>
      </c>
      <c r="BP60" s="17">
        <f t="shared" si="79"/>
        <v>16013</v>
      </c>
      <c r="BQ60" s="17">
        <f t="shared" si="137"/>
        <v>444.80555555555554</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1</v>
      </c>
      <c r="AP61" s="40">
        <f t="shared" si="144"/>
        <v>1</v>
      </c>
      <c r="AQ61" s="40">
        <f t="shared" si="144"/>
        <v>1</v>
      </c>
      <c r="AR61" s="40">
        <f t="shared" si="144"/>
        <v>1</v>
      </c>
      <c r="AS61" s="41">
        <f t="shared" si="144"/>
        <v>1</v>
      </c>
      <c r="AT61" s="42"/>
      <c r="AU61" s="40">
        <f t="shared" ref="AU61:AY62" si="145">IF($AT$60&gt;0,IF(AU59=AU86,0.5,IF(AU59&gt;AU86,1,0)),0)</f>
        <v>1</v>
      </c>
      <c r="AV61" s="40">
        <f t="shared" si="145"/>
        <v>1</v>
      </c>
      <c r="AW61" s="40">
        <f t="shared" si="145"/>
        <v>1</v>
      </c>
      <c r="AX61" s="40">
        <f t="shared" si="145"/>
        <v>1</v>
      </c>
      <c r="AY61" s="41">
        <f t="shared" si="145"/>
        <v>1</v>
      </c>
      <c r="AZ61" s="42"/>
      <c r="BA61" s="40">
        <f t="shared" ref="BA61:BE62" si="146">IF($AZ$60&gt;0,IF(BA59=BA22,0.5,IF(BA59&gt;BA22,1,0)),0)</f>
        <v>1</v>
      </c>
      <c r="BB61" s="40">
        <f t="shared" si="146"/>
        <v>0</v>
      </c>
      <c r="BC61" s="40">
        <f t="shared" si="146"/>
        <v>0</v>
      </c>
      <c r="BD61" s="40">
        <f t="shared" si="146"/>
        <v>1</v>
      </c>
      <c r="BE61" s="41">
        <f t="shared" si="146"/>
        <v>1</v>
      </c>
      <c r="BF61" s="48"/>
      <c r="BG61" s="20"/>
      <c r="BH61" s="20"/>
      <c r="BI61" s="20"/>
      <c r="BJ61" s="20"/>
      <c r="BK61" s="20"/>
      <c r="BL61" s="20"/>
      <c r="BM61" s="20"/>
      <c r="BN61" s="20"/>
      <c r="BO61" s="20"/>
      <c r="BP61" s="17">
        <f t="shared" si="79"/>
        <v>9</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1</v>
      </c>
      <c r="AD62" s="40">
        <f t="shared" si="142"/>
        <v>1</v>
      </c>
      <c r="AE62" s="40">
        <f t="shared" si="142"/>
        <v>0</v>
      </c>
      <c r="AF62" s="40">
        <f t="shared" si="142"/>
        <v>0</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0</v>
      </c>
      <c r="AR62" s="40">
        <f t="shared" si="144"/>
        <v>1</v>
      </c>
      <c r="AS62" s="41">
        <f t="shared" si="144"/>
        <v>1</v>
      </c>
      <c r="AT62" s="42"/>
      <c r="AU62" s="40">
        <f t="shared" si="145"/>
        <v>0</v>
      </c>
      <c r="AV62" s="40">
        <f t="shared" si="145"/>
        <v>1</v>
      </c>
      <c r="AW62" s="40">
        <f t="shared" si="145"/>
        <v>1</v>
      </c>
      <c r="AX62" s="40">
        <f t="shared" si="145"/>
        <v>1</v>
      </c>
      <c r="AY62" s="41">
        <f t="shared" si="145"/>
        <v>1</v>
      </c>
      <c r="AZ62" s="42"/>
      <c r="BA62" s="40">
        <f t="shared" si="146"/>
        <v>1</v>
      </c>
      <c r="BB62" s="40">
        <f t="shared" si="146"/>
        <v>0</v>
      </c>
      <c r="BC62" s="40">
        <f t="shared" si="146"/>
        <v>0</v>
      </c>
      <c r="BD62" s="40">
        <f t="shared" si="146"/>
        <v>1</v>
      </c>
      <c r="BE62" s="41">
        <f t="shared" si="146"/>
        <v>0</v>
      </c>
      <c r="BF62" s="48"/>
      <c r="BG62" s="20"/>
      <c r="BH62" s="20"/>
      <c r="BI62" s="20"/>
      <c r="BJ62" s="20"/>
      <c r="BK62" s="20"/>
      <c r="BL62" s="20"/>
      <c r="BM62" s="20"/>
      <c r="BN62" s="20"/>
      <c r="BO62" s="20"/>
      <c r="BP62" s="17">
        <f t="shared" si="79"/>
        <v>8</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8</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9</v>
      </c>
      <c r="AZ63" s="52"/>
      <c r="BA63" s="53"/>
      <c r="BB63" s="53"/>
      <c r="BC63" s="53"/>
      <c r="BD63" s="53"/>
      <c r="BE63" s="54">
        <f>SUM(BA61+BB61+BC61+BD61+BE61+BA62+BB62+BC62+BD62+BE62)</f>
        <v>5</v>
      </c>
      <c r="BF63" s="55"/>
      <c r="BG63" s="56"/>
      <c r="BH63" s="56"/>
      <c r="BI63" s="56"/>
      <c r="BJ63" s="56"/>
      <c r="BK63" s="56"/>
      <c r="BL63" s="56"/>
      <c r="BM63" s="56"/>
      <c r="BN63" s="56"/>
      <c r="BO63" s="56"/>
      <c r="BP63" s="57">
        <f t="shared" si="79"/>
        <v>74</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v>38</v>
      </c>
      <c r="AC65" s="86">
        <v>152</v>
      </c>
      <c r="AD65" s="86">
        <v>185</v>
      </c>
      <c r="AE65" s="86">
        <v>124</v>
      </c>
      <c r="AF65" s="86">
        <v>203</v>
      </c>
      <c r="AG65" s="84">
        <f t="shared" ref="AG65:AG71" si="151">SUM(AC65:AF65)</f>
        <v>664</v>
      </c>
      <c r="AH65" s="85">
        <v>38</v>
      </c>
      <c r="AI65" s="86">
        <v>169</v>
      </c>
      <c r="AJ65" s="86">
        <v>197</v>
      </c>
      <c r="AK65" s="86">
        <v>159</v>
      </c>
      <c r="AL65" s="86">
        <v>141</v>
      </c>
      <c r="AM65" s="84">
        <f t="shared" ref="AM65:AM71" si="152">SUM(AI65:AL65)</f>
        <v>666</v>
      </c>
      <c r="AN65" s="85"/>
      <c r="AO65" s="86"/>
      <c r="AP65" s="86"/>
      <c r="AQ65" s="86"/>
      <c r="AR65" s="86"/>
      <c r="AS65" s="84">
        <f t="shared" ref="AS65:AS71" si="153">SUM(AO65:AR65)</f>
        <v>0</v>
      </c>
      <c r="AT65" s="85">
        <v>38</v>
      </c>
      <c r="AU65" s="86">
        <v>145</v>
      </c>
      <c r="AV65" s="86">
        <v>175</v>
      </c>
      <c r="AW65" s="86">
        <v>148</v>
      </c>
      <c r="AX65" s="86">
        <v>149</v>
      </c>
      <c r="AY65" s="84">
        <f t="shared" ref="AY65:AY71" si="154">SUM(AU65:AX65)</f>
        <v>617</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4</v>
      </c>
      <c r="BK65" s="88">
        <f t="shared" ref="BK65:BK73" si="161">SUM((IF(AI65&gt;0,1,0)+(IF(AJ65&gt;0,1,0)+(IF(AK65&gt;0,1,0)+(IF(AL65&gt;0,1,0))))))</f>
        <v>4</v>
      </c>
      <c r="BL65" s="88">
        <f t="shared" ref="BL65:BL73" si="162">SUM((IF(AO65&gt;0,1,0)+(IF(AP65&gt;0,1,0)+(IF(AQ65&gt;0,1,0)+(IF(AR65&gt;0,1,0))))))</f>
        <v>0</v>
      </c>
      <c r="BM65" s="88">
        <f t="shared" ref="BM65:BM73" si="163">SUM((IF(AU65&gt;0,1,0)+(IF(AV65&gt;0,1,0)+(IF(AW65&gt;0,1,0)+(IF(AX65&gt;0,1,0))))))</f>
        <v>4</v>
      </c>
      <c r="BN65" s="88">
        <f t="shared" ref="BN65:BN73" si="164">SUM((IF(BA65&gt;0,1,0)+(IF(BB65&gt;0,1,0)+(IF(BC65&gt;0,1,0)+(IF(BD65&gt;0,1,0))))))</f>
        <v>0</v>
      </c>
      <c r="BO65" s="88">
        <f t="shared" ref="BO65:BO73" si="165">SUM(BF65:BN65)</f>
        <v>24</v>
      </c>
      <c r="BP65" s="88">
        <f t="shared" si="79"/>
        <v>4017</v>
      </c>
      <c r="BQ65" s="88">
        <f t="shared" ref="BQ65:BQ73" si="166">BP65/BO65</f>
        <v>167.375</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v>22</v>
      </c>
      <c r="AO66" s="86">
        <v>177</v>
      </c>
      <c r="AP66" s="86">
        <v>202</v>
      </c>
      <c r="AQ66" s="86">
        <v>179</v>
      </c>
      <c r="AR66" s="86">
        <v>204</v>
      </c>
      <c r="AS66" s="84">
        <f t="shared" si="153"/>
        <v>762</v>
      </c>
      <c r="AT66" s="85">
        <v>22</v>
      </c>
      <c r="AU66" s="86">
        <v>146</v>
      </c>
      <c r="AV66" s="86">
        <v>212</v>
      </c>
      <c r="AW66" s="86">
        <v>214</v>
      </c>
      <c r="AX66" s="86">
        <v>170</v>
      </c>
      <c r="AY66" s="84">
        <f t="shared" si="154"/>
        <v>742</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4</v>
      </c>
      <c r="BM66" s="88">
        <f t="shared" si="163"/>
        <v>4</v>
      </c>
      <c r="BN66" s="88">
        <f t="shared" si="164"/>
        <v>0</v>
      </c>
      <c r="BO66" s="88">
        <f t="shared" si="165"/>
        <v>12</v>
      </c>
      <c r="BP66" s="88">
        <f t="shared" si="79"/>
        <v>2381</v>
      </c>
      <c r="BQ66" s="88">
        <f t="shared" si="166"/>
        <v>198.41666666666666</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v>32</v>
      </c>
      <c r="AI67" s="119">
        <v>149</v>
      </c>
      <c r="AJ67" s="119">
        <v>202</v>
      </c>
      <c r="AK67" s="119">
        <v>192</v>
      </c>
      <c r="AL67" s="119">
        <v>146</v>
      </c>
      <c r="AM67" s="120">
        <f t="shared" si="152"/>
        <v>689</v>
      </c>
      <c r="AN67" s="118">
        <v>32</v>
      </c>
      <c r="AO67" s="119">
        <v>190</v>
      </c>
      <c r="AP67" s="119">
        <v>227</v>
      </c>
      <c r="AQ67" s="119">
        <v>172</v>
      </c>
      <c r="AR67" s="119">
        <v>125</v>
      </c>
      <c r="AS67" s="120">
        <f t="shared" si="153"/>
        <v>714</v>
      </c>
      <c r="AT67" s="118"/>
      <c r="AU67" s="119"/>
      <c r="AV67" s="119"/>
      <c r="AW67" s="119"/>
      <c r="AX67" s="119"/>
      <c r="AY67" s="120">
        <f t="shared" si="154"/>
        <v>0</v>
      </c>
      <c r="AZ67" s="118">
        <v>32</v>
      </c>
      <c r="BA67" s="119">
        <v>187</v>
      </c>
      <c r="BB67" s="119">
        <v>169</v>
      </c>
      <c r="BC67" s="119">
        <v>163</v>
      </c>
      <c r="BD67" s="119">
        <v>189</v>
      </c>
      <c r="BE67" s="120">
        <f t="shared" si="155"/>
        <v>708</v>
      </c>
      <c r="BF67" s="121">
        <f t="shared" si="156"/>
        <v>0</v>
      </c>
      <c r="BG67" s="122">
        <f t="shared" si="157"/>
        <v>0</v>
      </c>
      <c r="BH67" s="122">
        <f t="shared" si="158"/>
        <v>4</v>
      </c>
      <c r="BI67" s="122">
        <f t="shared" si="159"/>
        <v>0</v>
      </c>
      <c r="BJ67" s="122">
        <f t="shared" si="160"/>
        <v>0</v>
      </c>
      <c r="BK67" s="122">
        <f t="shared" si="161"/>
        <v>4</v>
      </c>
      <c r="BL67" s="122">
        <f t="shared" si="162"/>
        <v>4</v>
      </c>
      <c r="BM67" s="122">
        <f t="shared" si="163"/>
        <v>0</v>
      </c>
      <c r="BN67" s="122">
        <f t="shared" si="164"/>
        <v>4</v>
      </c>
      <c r="BO67" s="122">
        <f t="shared" si="165"/>
        <v>16</v>
      </c>
      <c r="BP67" s="122">
        <f t="shared" ref="BP67:BP98" si="167">I67+O67+U67+AA67+AG67+AM67+AS67+AY67+BE67</f>
        <v>2828</v>
      </c>
      <c r="BQ67" s="123">
        <f t="shared" si="166"/>
        <v>176.75</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v>17</v>
      </c>
      <c r="AC68" s="119">
        <v>172</v>
      </c>
      <c r="AD68" s="119">
        <v>188</v>
      </c>
      <c r="AE68" s="119">
        <v>160</v>
      </c>
      <c r="AF68" s="119">
        <v>158</v>
      </c>
      <c r="AG68" s="120">
        <f t="shared" si="151"/>
        <v>678</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v>18</v>
      </c>
      <c r="BA68" s="119">
        <v>194</v>
      </c>
      <c r="BB68" s="119">
        <v>179</v>
      </c>
      <c r="BC68" s="119">
        <v>191</v>
      </c>
      <c r="BD68" s="119">
        <v>189</v>
      </c>
      <c r="BE68" s="120">
        <f t="shared" si="155"/>
        <v>753</v>
      </c>
      <c r="BF68" s="121">
        <f t="shared" si="156"/>
        <v>4</v>
      </c>
      <c r="BG68" s="122">
        <f t="shared" si="157"/>
        <v>4</v>
      </c>
      <c r="BH68" s="122">
        <f t="shared" si="158"/>
        <v>0</v>
      </c>
      <c r="BI68" s="122">
        <f t="shared" si="159"/>
        <v>4</v>
      </c>
      <c r="BJ68" s="122">
        <f t="shared" si="160"/>
        <v>4</v>
      </c>
      <c r="BK68" s="122">
        <f t="shared" si="161"/>
        <v>0</v>
      </c>
      <c r="BL68" s="122">
        <f t="shared" si="162"/>
        <v>0</v>
      </c>
      <c r="BM68" s="122">
        <f t="shared" si="163"/>
        <v>0</v>
      </c>
      <c r="BN68" s="122">
        <f t="shared" si="164"/>
        <v>4</v>
      </c>
      <c r="BO68" s="122">
        <f t="shared" si="165"/>
        <v>20</v>
      </c>
      <c r="BP68" s="122">
        <f t="shared" si="167"/>
        <v>3932</v>
      </c>
      <c r="BQ68" s="123">
        <f t="shared" si="166"/>
        <v>196.6</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v>16</v>
      </c>
      <c r="AV71" s="43">
        <v>16</v>
      </c>
      <c r="AW71" s="43">
        <v>16</v>
      </c>
      <c r="AX71" s="43">
        <v>16</v>
      </c>
      <c r="AY71" s="41">
        <f t="shared" si="154"/>
        <v>64</v>
      </c>
      <c r="AZ71" s="42"/>
      <c r="BA71" s="43">
        <v>16</v>
      </c>
      <c r="BB71" s="43">
        <v>16</v>
      </c>
      <c r="BC71" s="43">
        <v>16</v>
      </c>
      <c r="BD71" s="43">
        <v>16</v>
      </c>
      <c r="BE71" s="41">
        <f t="shared" si="155"/>
        <v>64</v>
      </c>
      <c r="BF71" s="44">
        <f t="shared" si="156"/>
        <v>4</v>
      </c>
      <c r="BG71" s="17">
        <f t="shared" si="157"/>
        <v>4</v>
      </c>
      <c r="BH71" s="17">
        <f t="shared" si="158"/>
        <v>4</v>
      </c>
      <c r="BI71" s="17">
        <f t="shared" si="159"/>
        <v>4</v>
      </c>
      <c r="BJ71" s="17">
        <f t="shared" si="160"/>
        <v>4</v>
      </c>
      <c r="BK71" s="17">
        <f t="shared" si="161"/>
        <v>4</v>
      </c>
      <c r="BL71" s="17">
        <f t="shared" si="162"/>
        <v>4</v>
      </c>
      <c r="BM71" s="17">
        <f t="shared" si="163"/>
        <v>4</v>
      </c>
      <c r="BN71" s="17">
        <f t="shared" si="164"/>
        <v>4</v>
      </c>
      <c r="BO71" s="17">
        <f t="shared" si="165"/>
        <v>36</v>
      </c>
      <c r="BP71" s="17">
        <f t="shared" si="167"/>
        <v>576</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340</v>
      </c>
      <c r="AD72" s="40">
        <f>SUM(AD65:AD71)</f>
        <v>389</v>
      </c>
      <c r="AE72" s="40">
        <f>SUM(AE65:AE71)</f>
        <v>300</v>
      </c>
      <c r="AF72" s="40">
        <f>SUM(AF65:AF71)</f>
        <v>377</v>
      </c>
      <c r="AG72" s="41">
        <f>SUM(AG65:AG71)</f>
        <v>1406</v>
      </c>
      <c r="AH72" s="42"/>
      <c r="AI72" s="40">
        <f>SUM(AI65:AI71)</f>
        <v>334</v>
      </c>
      <c r="AJ72" s="40">
        <f>SUM(AJ65:AJ71)</f>
        <v>415</v>
      </c>
      <c r="AK72" s="40">
        <f>SUM(AK65:AK71)</f>
        <v>367</v>
      </c>
      <c r="AL72" s="40">
        <f>SUM(AL65:AL71)</f>
        <v>303</v>
      </c>
      <c r="AM72" s="41">
        <f>SUM(AM65:AM71)</f>
        <v>1419</v>
      </c>
      <c r="AN72" s="42"/>
      <c r="AO72" s="40">
        <f>SUM(AO65:AO71)</f>
        <v>383</v>
      </c>
      <c r="AP72" s="40">
        <f>SUM(AP65:AP71)</f>
        <v>445</v>
      </c>
      <c r="AQ72" s="40">
        <f>SUM(AQ65:AQ71)</f>
        <v>367</v>
      </c>
      <c r="AR72" s="40">
        <f>SUM(AR65:AR71)</f>
        <v>345</v>
      </c>
      <c r="AS72" s="41">
        <f>SUM(AS65:AS71)</f>
        <v>1540</v>
      </c>
      <c r="AT72" s="42"/>
      <c r="AU72" s="40">
        <f>SUM(AU65:AU71)</f>
        <v>307</v>
      </c>
      <c r="AV72" s="40">
        <f>SUM(AV65:AV71)</f>
        <v>403</v>
      </c>
      <c r="AW72" s="40">
        <f>SUM(AW65:AW71)</f>
        <v>378</v>
      </c>
      <c r="AX72" s="40">
        <f>SUM(AX65:AX71)</f>
        <v>335</v>
      </c>
      <c r="AY72" s="41">
        <f>SUM(AY65:AY71)</f>
        <v>1423</v>
      </c>
      <c r="AZ72" s="42"/>
      <c r="BA72" s="40">
        <f>SUM(BA65:BA71)</f>
        <v>397</v>
      </c>
      <c r="BB72" s="40">
        <f>SUM(BB65:BB71)</f>
        <v>364</v>
      </c>
      <c r="BC72" s="40">
        <f>SUM(BC65:BC71)</f>
        <v>370</v>
      </c>
      <c r="BD72" s="40">
        <f>SUM(BD65:BD71)</f>
        <v>394</v>
      </c>
      <c r="BE72" s="41">
        <f>SUM(BE65:BE70)</f>
        <v>1461</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4</v>
      </c>
      <c r="BO72" s="17">
        <f t="shared" si="165"/>
        <v>36</v>
      </c>
      <c r="BP72" s="17">
        <f t="shared" si="167"/>
        <v>13670</v>
      </c>
      <c r="BQ72" s="17">
        <f t="shared" si="166"/>
        <v>379.72222222222223</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55</v>
      </c>
      <c r="AC73" s="40">
        <f>AC72+$AB$73-AC71</f>
        <v>379</v>
      </c>
      <c r="AD73" s="40">
        <f>AD72+$AB$73-AD71</f>
        <v>428</v>
      </c>
      <c r="AE73" s="40">
        <f>AE72+$AB$73-AE71</f>
        <v>339</v>
      </c>
      <c r="AF73" s="40">
        <f>AF72+$AB$73-AF71</f>
        <v>416</v>
      </c>
      <c r="AG73" s="41">
        <f>AC73+AD73+AE73+AF73</f>
        <v>1562</v>
      </c>
      <c r="AH73" s="39">
        <f>SUM(AH65:AH70)</f>
        <v>70</v>
      </c>
      <c r="AI73" s="40">
        <f>AI72+$AH$73-AI71</f>
        <v>388</v>
      </c>
      <c r="AJ73" s="40">
        <f>AJ72+$AH$73-AJ71</f>
        <v>469</v>
      </c>
      <c r="AK73" s="40">
        <f>AK72+$AH$73-AK71</f>
        <v>421</v>
      </c>
      <c r="AL73" s="40">
        <f>AL72+$AH$73-AL71</f>
        <v>357</v>
      </c>
      <c r="AM73" s="41">
        <f>AI73+AJ73+AK73+AL73</f>
        <v>1635</v>
      </c>
      <c r="AN73" s="39">
        <f>SUM(AN65:AN70)</f>
        <v>54</v>
      </c>
      <c r="AO73" s="40">
        <f>AO72+$AN$73-AO71</f>
        <v>421</v>
      </c>
      <c r="AP73" s="40">
        <f>AP72+$AN$73-AP71</f>
        <v>483</v>
      </c>
      <c r="AQ73" s="40">
        <f>AQ72+$AN$73-AQ71</f>
        <v>405</v>
      </c>
      <c r="AR73" s="40">
        <f>AR72+$AN$73-AR71</f>
        <v>383</v>
      </c>
      <c r="AS73" s="41">
        <f>AO73+AP73+AQ73+AR73</f>
        <v>1692</v>
      </c>
      <c r="AT73" s="39">
        <f>SUM(AT65:AT70)</f>
        <v>60</v>
      </c>
      <c r="AU73" s="40">
        <f>AU72+$AT$73-AU71</f>
        <v>351</v>
      </c>
      <c r="AV73" s="40">
        <f>AV72+$AT$73-AV71</f>
        <v>447</v>
      </c>
      <c r="AW73" s="40">
        <f>AW72+$AT$73-AW71</f>
        <v>422</v>
      </c>
      <c r="AX73" s="40">
        <f>AX72+$AT$73-AX71</f>
        <v>379</v>
      </c>
      <c r="AY73" s="41">
        <f>AU73+AV73+AW73+AX73</f>
        <v>1599</v>
      </c>
      <c r="AZ73" s="39">
        <f>SUM(AZ65:AZ70)</f>
        <v>50</v>
      </c>
      <c r="BA73" s="40">
        <f>BA72+$AZ$73-BA71</f>
        <v>431</v>
      </c>
      <c r="BB73" s="40">
        <f>BB72+$AZ$73-BB71</f>
        <v>398</v>
      </c>
      <c r="BC73" s="40">
        <f>BC72+$AZ$73-BC71</f>
        <v>404</v>
      </c>
      <c r="BD73" s="40">
        <f>BD72+$AZ$73-BD71</f>
        <v>428</v>
      </c>
      <c r="BE73" s="41">
        <f>BA73+BB73+BC73+BD73</f>
        <v>1661</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4</v>
      </c>
      <c r="BO73" s="17">
        <f t="shared" si="165"/>
        <v>36</v>
      </c>
      <c r="BP73" s="17">
        <f t="shared" si="167"/>
        <v>15226</v>
      </c>
      <c r="BQ73" s="17">
        <f t="shared" si="166"/>
        <v>422.94444444444446</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1</v>
      </c>
      <c r="AE74" s="40">
        <f t="shared" si="172"/>
        <v>0</v>
      </c>
      <c r="AF74" s="40">
        <f t="shared" si="172"/>
        <v>1</v>
      </c>
      <c r="AG74" s="41">
        <f t="shared" si="172"/>
        <v>0</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1</v>
      </c>
      <c r="AP74" s="40">
        <f t="shared" si="174"/>
        <v>1</v>
      </c>
      <c r="AQ74" s="40">
        <f t="shared" si="174"/>
        <v>0</v>
      </c>
      <c r="AR74" s="40">
        <f t="shared" si="174"/>
        <v>0</v>
      </c>
      <c r="AS74" s="41">
        <f t="shared" si="174"/>
        <v>1</v>
      </c>
      <c r="AT74" s="42"/>
      <c r="AU74" s="40">
        <f t="shared" ref="AU74:AY75" si="175">IF($AT$73&gt;0,IF(AU72=AU122,0.5,IF(AU72&gt;AU122,1,0)),0)</f>
        <v>0.5</v>
      </c>
      <c r="AV74" s="40">
        <f t="shared" si="175"/>
        <v>0.5</v>
      </c>
      <c r="AW74" s="40">
        <f t="shared" si="175"/>
        <v>0.5</v>
      </c>
      <c r="AX74" s="40">
        <f t="shared" si="175"/>
        <v>0.5</v>
      </c>
      <c r="AY74" s="41">
        <f t="shared" si="175"/>
        <v>0.5</v>
      </c>
      <c r="AZ74" s="42"/>
      <c r="BA74" s="40">
        <f t="shared" ref="BA74:BE75" si="176">IF($AZ$73&gt;0,IF(BA72=BA35,0.5,IF(BA72&gt;BA35,1,0)),0)</f>
        <v>0</v>
      </c>
      <c r="BB74" s="40">
        <f t="shared" si="176"/>
        <v>0</v>
      </c>
      <c r="BC74" s="40">
        <f t="shared" si="176"/>
        <v>1</v>
      </c>
      <c r="BD74" s="40">
        <f t="shared" si="176"/>
        <v>0</v>
      </c>
      <c r="BE74" s="41">
        <f t="shared" si="176"/>
        <v>0</v>
      </c>
      <c r="BF74" s="48"/>
      <c r="BG74" s="20"/>
      <c r="BH74" s="20"/>
      <c r="BI74" s="20"/>
      <c r="BJ74" s="20"/>
      <c r="BK74" s="20"/>
      <c r="BL74" s="20"/>
      <c r="BM74" s="20"/>
      <c r="BN74" s="20"/>
      <c r="BO74" s="20"/>
      <c r="BP74" s="17">
        <f t="shared" si="167"/>
        <v>3.5</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1</v>
      </c>
      <c r="AE75" s="40">
        <f t="shared" si="172"/>
        <v>0</v>
      </c>
      <c r="AF75" s="40">
        <f t="shared" si="172"/>
        <v>0</v>
      </c>
      <c r="AG75" s="41">
        <f t="shared" si="172"/>
        <v>0</v>
      </c>
      <c r="AH75" s="42"/>
      <c r="AI75" s="40">
        <f t="shared" si="173"/>
        <v>0</v>
      </c>
      <c r="AJ75" s="40">
        <f t="shared" si="173"/>
        <v>1</v>
      </c>
      <c r="AK75" s="40">
        <f t="shared" si="173"/>
        <v>0</v>
      </c>
      <c r="AL75" s="40">
        <f t="shared" si="173"/>
        <v>0</v>
      </c>
      <c r="AM75" s="41">
        <f t="shared" si="173"/>
        <v>0</v>
      </c>
      <c r="AN75" s="42"/>
      <c r="AO75" s="40">
        <f t="shared" si="174"/>
        <v>1</v>
      </c>
      <c r="AP75" s="40">
        <f t="shared" si="174"/>
        <v>1</v>
      </c>
      <c r="AQ75" s="40">
        <f t="shared" si="174"/>
        <v>0</v>
      </c>
      <c r="AR75" s="40">
        <f t="shared" si="174"/>
        <v>0</v>
      </c>
      <c r="AS75" s="41">
        <f t="shared" si="174"/>
        <v>1</v>
      </c>
      <c r="AT75" s="42"/>
      <c r="AU75" s="40">
        <f t="shared" si="175"/>
        <v>0.5</v>
      </c>
      <c r="AV75" s="40">
        <f t="shared" si="175"/>
        <v>0.5</v>
      </c>
      <c r="AW75" s="40">
        <f t="shared" si="175"/>
        <v>0.5</v>
      </c>
      <c r="AX75" s="40">
        <f t="shared" si="175"/>
        <v>0.5</v>
      </c>
      <c r="AY75" s="41">
        <f t="shared" si="175"/>
        <v>0.5</v>
      </c>
      <c r="AZ75" s="42"/>
      <c r="BA75" s="40">
        <f t="shared" si="176"/>
        <v>0</v>
      </c>
      <c r="BB75" s="40">
        <f t="shared" si="176"/>
        <v>0</v>
      </c>
      <c r="BC75" s="40">
        <f t="shared" si="176"/>
        <v>1</v>
      </c>
      <c r="BD75" s="40">
        <f t="shared" si="176"/>
        <v>0</v>
      </c>
      <c r="BE75" s="41">
        <f t="shared" si="176"/>
        <v>0</v>
      </c>
      <c r="BF75" s="48"/>
      <c r="BG75" s="20"/>
      <c r="BH75" s="20"/>
      <c r="BI75" s="20"/>
      <c r="BJ75" s="20"/>
      <c r="BK75" s="20"/>
      <c r="BL75" s="20"/>
      <c r="BM75" s="20"/>
      <c r="BN75" s="20"/>
      <c r="BO75" s="20"/>
      <c r="BP75" s="17">
        <f t="shared" si="167"/>
        <v>3.5</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3</v>
      </c>
      <c r="AH76" s="52"/>
      <c r="AI76" s="53"/>
      <c r="AJ76" s="53"/>
      <c r="AK76" s="53"/>
      <c r="AL76" s="53"/>
      <c r="AM76" s="77">
        <f>SUM(AI74+AJ74+AK74+AL74+AM74+AI75+AJ75+AK75+AL75+AM75)</f>
        <v>2</v>
      </c>
      <c r="AN76" s="52"/>
      <c r="AO76" s="53"/>
      <c r="AP76" s="53"/>
      <c r="AQ76" s="53"/>
      <c r="AR76" s="53"/>
      <c r="AS76" s="77">
        <f>SUM(AO74+AP74+AQ74+AR74+AS74+AO75+AP75+AQ75+AR75+AS75)</f>
        <v>6</v>
      </c>
      <c r="AT76" s="52"/>
      <c r="AU76" s="53"/>
      <c r="AV76" s="53"/>
      <c r="AW76" s="53"/>
      <c r="AX76" s="53"/>
      <c r="AY76" s="77">
        <f>SUM(AU74+AV74+AW74+AX74+AY74+AU75+AV75+AW75+AX75+AY75)</f>
        <v>5</v>
      </c>
      <c r="AZ76" s="52"/>
      <c r="BA76" s="53"/>
      <c r="BB76" s="53"/>
      <c r="BC76" s="53"/>
      <c r="BD76" s="53"/>
      <c r="BE76" s="77">
        <f>SUM(BA74+BB74+BC74+BD74+BE74+BA75+BB75+BC75+BD75+BE75)</f>
        <v>2</v>
      </c>
      <c r="BF76" s="55"/>
      <c r="BG76" s="56"/>
      <c r="BH76" s="56"/>
      <c r="BI76" s="56"/>
      <c r="BJ76" s="56"/>
      <c r="BK76" s="56"/>
      <c r="BL76" s="56"/>
      <c r="BM76" s="56"/>
      <c r="BN76" s="56"/>
      <c r="BO76" s="56"/>
      <c r="BP76" s="57">
        <f t="shared" si="167"/>
        <v>36</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v>18</v>
      </c>
      <c r="AC78" s="43">
        <v>235</v>
      </c>
      <c r="AD78" s="43">
        <v>181</v>
      </c>
      <c r="AE78" s="43">
        <v>192</v>
      </c>
      <c r="AF78" s="43">
        <v>213</v>
      </c>
      <c r="AG78" s="41">
        <f t="shared" ref="AG78:AG85" si="181">SUM(AC78:AF78)</f>
        <v>821</v>
      </c>
      <c r="AH78" s="42"/>
      <c r="AI78" s="43"/>
      <c r="AJ78" s="43"/>
      <c r="AK78" s="43"/>
      <c r="AL78" s="43"/>
      <c r="AM78" s="41">
        <f t="shared" ref="AM78:AM85" si="182">SUM(AI78:AL78)</f>
        <v>0</v>
      </c>
      <c r="AN78" s="42">
        <v>18</v>
      </c>
      <c r="AO78" s="43">
        <v>238</v>
      </c>
      <c r="AP78" s="43">
        <v>178</v>
      </c>
      <c r="AQ78" s="43">
        <v>187</v>
      </c>
      <c r="AR78" s="43">
        <v>192</v>
      </c>
      <c r="AS78" s="41">
        <f t="shared" ref="AS78:AS85" si="183">SUM(AO78:AR78)</f>
        <v>795</v>
      </c>
      <c r="AT78" s="42">
        <v>18</v>
      </c>
      <c r="AU78" s="43">
        <v>217</v>
      </c>
      <c r="AV78" s="43">
        <v>209</v>
      </c>
      <c r="AW78" s="43">
        <v>234</v>
      </c>
      <c r="AX78" s="43">
        <v>215</v>
      </c>
      <c r="AY78" s="41">
        <f t="shared" ref="AY78:AY85" si="184">SUM(AU78:AX78)</f>
        <v>875</v>
      </c>
      <c r="AZ78" s="42">
        <v>17</v>
      </c>
      <c r="BA78" s="43">
        <v>265</v>
      </c>
      <c r="BB78" s="43">
        <v>187</v>
      </c>
      <c r="BC78" s="43">
        <v>248</v>
      </c>
      <c r="BD78" s="43">
        <v>205</v>
      </c>
      <c r="BE78" s="41">
        <f t="shared" ref="BE78:BE85" si="185">SUM(BA78:BD78)</f>
        <v>905</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4</v>
      </c>
      <c r="BO78" s="17">
        <f t="shared" ref="BO78:BO87" si="195">SUM(BF78:BN78)</f>
        <v>32</v>
      </c>
      <c r="BP78" s="17">
        <f t="shared" si="167"/>
        <v>6553</v>
      </c>
      <c r="BQ78" s="17">
        <f t="shared" ref="BQ78:BQ87" si="196">BP78/BO78</f>
        <v>204.78125</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v>25</v>
      </c>
      <c r="AC79" s="43">
        <v>201</v>
      </c>
      <c r="AD79" s="43">
        <v>155</v>
      </c>
      <c r="AE79" s="43">
        <v>182</v>
      </c>
      <c r="AF79" s="43">
        <v>185</v>
      </c>
      <c r="AG79" s="41">
        <f t="shared" si="181"/>
        <v>723</v>
      </c>
      <c r="AH79" s="42">
        <v>25</v>
      </c>
      <c r="AI79" s="43">
        <v>237</v>
      </c>
      <c r="AJ79" s="43">
        <v>177</v>
      </c>
      <c r="AK79" s="43">
        <v>199</v>
      </c>
      <c r="AL79" s="43">
        <v>205</v>
      </c>
      <c r="AM79" s="41">
        <f t="shared" si="182"/>
        <v>818</v>
      </c>
      <c r="AN79" s="42">
        <v>24</v>
      </c>
      <c r="AO79" s="43">
        <v>245</v>
      </c>
      <c r="AP79" s="43">
        <v>178</v>
      </c>
      <c r="AQ79" s="43">
        <v>147</v>
      </c>
      <c r="AR79" s="43">
        <v>162</v>
      </c>
      <c r="AS79" s="41">
        <f t="shared" si="183"/>
        <v>732</v>
      </c>
      <c r="AT79" s="42">
        <v>24</v>
      </c>
      <c r="AU79" s="43">
        <v>178</v>
      </c>
      <c r="AV79" s="43">
        <v>142</v>
      </c>
      <c r="AW79" s="43">
        <v>186</v>
      </c>
      <c r="AX79" s="43">
        <v>174</v>
      </c>
      <c r="AY79" s="41">
        <f t="shared" si="184"/>
        <v>680</v>
      </c>
      <c r="AZ79" s="42">
        <v>25</v>
      </c>
      <c r="BA79" s="43">
        <v>170</v>
      </c>
      <c r="BB79" s="43">
        <v>144</v>
      </c>
      <c r="BC79" s="43">
        <v>198</v>
      </c>
      <c r="BD79" s="43">
        <v>223</v>
      </c>
      <c r="BE79" s="41">
        <f t="shared" si="185"/>
        <v>735</v>
      </c>
      <c r="BF79" s="44">
        <f t="shared" si="186"/>
        <v>0</v>
      </c>
      <c r="BG79" s="17">
        <f t="shared" si="187"/>
        <v>4</v>
      </c>
      <c r="BH79" s="17">
        <f t="shared" si="188"/>
        <v>4</v>
      </c>
      <c r="BI79" s="17">
        <f t="shared" si="189"/>
        <v>4</v>
      </c>
      <c r="BJ79" s="17">
        <f t="shared" si="190"/>
        <v>4</v>
      </c>
      <c r="BK79" s="17">
        <f t="shared" si="191"/>
        <v>4</v>
      </c>
      <c r="BL79" s="17">
        <f t="shared" si="192"/>
        <v>4</v>
      </c>
      <c r="BM79" s="17">
        <f t="shared" si="193"/>
        <v>4</v>
      </c>
      <c r="BN79" s="17">
        <f t="shared" si="194"/>
        <v>4</v>
      </c>
      <c r="BO79" s="17">
        <f t="shared" si="195"/>
        <v>32</v>
      </c>
      <c r="BP79" s="17">
        <f t="shared" si="167"/>
        <v>6047</v>
      </c>
      <c r="BQ79" s="17">
        <f t="shared" si="196"/>
        <v>188.96875</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22</v>
      </c>
      <c r="AI80" s="43">
        <v>205</v>
      </c>
      <c r="AJ80" s="43">
        <v>214</v>
      </c>
      <c r="AK80" s="43">
        <v>198</v>
      </c>
      <c r="AL80" s="43">
        <v>179</v>
      </c>
      <c r="AM80" s="41">
        <f t="shared" si="182"/>
        <v>796</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4</v>
      </c>
      <c r="BL80" s="17">
        <f t="shared" si="192"/>
        <v>0</v>
      </c>
      <c r="BM80" s="17">
        <f t="shared" si="193"/>
        <v>0</v>
      </c>
      <c r="BN80" s="17">
        <f t="shared" si="194"/>
        <v>0</v>
      </c>
      <c r="BO80" s="17">
        <f t="shared" si="195"/>
        <v>8</v>
      </c>
      <c r="BP80" s="17">
        <f t="shared" si="167"/>
        <v>1488</v>
      </c>
      <c r="BQ80" s="20">
        <f t="shared" si="196"/>
        <v>186</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436</v>
      </c>
      <c r="AD86" s="40">
        <f>SUM(AD78:AD85)</f>
        <v>336</v>
      </c>
      <c r="AE86" s="40">
        <f>SUM(AE78:AE85)</f>
        <v>374</v>
      </c>
      <c r="AF86" s="40">
        <f>SUM(AF78:AF85)</f>
        <v>398</v>
      </c>
      <c r="AG86" s="41">
        <f>SUM(AG78:AG85)</f>
        <v>1544</v>
      </c>
      <c r="AH86" s="42"/>
      <c r="AI86" s="40">
        <f>SUM(AI78:AI85)</f>
        <v>442</v>
      </c>
      <c r="AJ86" s="40">
        <f>SUM(AJ78:AJ85)</f>
        <v>391</v>
      </c>
      <c r="AK86" s="40">
        <f>SUM(AK78:AK85)</f>
        <v>397</v>
      </c>
      <c r="AL86" s="40">
        <f>SUM(AL78:AL85)</f>
        <v>384</v>
      </c>
      <c r="AM86" s="41">
        <f>SUM(AM78:AM85)</f>
        <v>1614</v>
      </c>
      <c r="AN86" s="42"/>
      <c r="AO86" s="40">
        <f>SUM(AO78:AO85)</f>
        <v>483</v>
      </c>
      <c r="AP86" s="40">
        <f>SUM(AP78:AP85)</f>
        <v>356</v>
      </c>
      <c r="AQ86" s="40">
        <f>SUM(AQ78:AQ85)</f>
        <v>334</v>
      </c>
      <c r="AR86" s="40">
        <f>SUM(AR78:AR85)</f>
        <v>354</v>
      </c>
      <c r="AS86" s="41">
        <f>SUM(AS78:AS85)</f>
        <v>1527</v>
      </c>
      <c r="AT86" s="42"/>
      <c r="AU86" s="40">
        <f>SUM(AU78:AU85)</f>
        <v>395</v>
      </c>
      <c r="AV86" s="40">
        <f>SUM(AV78:AV85)</f>
        <v>351</v>
      </c>
      <c r="AW86" s="40">
        <f>SUM(AW78:AW85)</f>
        <v>420</v>
      </c>
      <c r="AX86" s="40">
        <f>SUM(AX78:AX85)</f>
        <v>389</v>
      </c>
      <c r="AY86" s="41">
        <f>SUM(AY78:AY85)</f>
        <v>1555</v>
      </c>
      <c r="AZ86" s="42"/>
      <c r="BA86" s="40">
        <f>SUM(BA78:BA85)</f>
        <v>435</v>
      </c>
      <c r="BB86" s="40">
        <f>SUM(BB78:BB85)</f>
        <v>331</v>
      </c>
      <c r="BC86" s="40">
        <f>SUM(BC78:BC85)</f>
        <v>446</v>
      </c>
      <c r="BD86" s="40">
        <f>SUM(BD78:BD85)</f>
        <v>428</v>
      </c>
      <c r="BE86" s="90">
        <f>SUM(BE78:BE85)</f>
        <v>1640</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4</v>
      </c>
      <c r="BO86" s="17">
        <f t="shared" si="195"/>
        <v>36</v>
      </c>
      <c r="BP86" s="17">
        <f t="shared" si="167"/>
        <v>14088</v>
      </c>
      <c r="BQ86" s="17">
        <f t="shared" si="196"/>
        <v>391.33333333333331</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43</v>
      </c>
      <c r="AC87" s="40">
        <f>AC86+$AB$87</f>
        <v>479</v>
      </c>
      <c r="AD87" s="40">
        <f>AD86+$AB$87</f>
        <v>379</v>
      </c>
      <c r="AE87" s="40">
        <f>AE86+$AB$87</f>
        <v>417</v>
      </c>
      <c r="AF87" s="40">
        <f>AF86+$AB$87</f>
        <v>441</v>
      </c>
      <c r="AG87" s="41">
        <f>AC87+AD87+AE87+AF87</f>
        <v>1716</v>
      </c>
      <c r="AH87" s="39">
        <f>SUM(AH78:AH85)</f>
        <v>47</v>
      </c>
      <c r="AI87" s="40">
        <f>AI86+$AH$87</f>
        <v>489</v>
      </c>
      <c r="AJ87" s="40">
        <f>AJ86+$AH$87</f>
        <v>438</v>
      </c>
      <c r="AK87" s="40">
        <f>AK86+$AH$87</f>
        <v>444</v>
      </c>
      <c r="AL87" s="40">
        <f>AL86+$AH$87</f>
        <v>431</v>
      </c>
      <c r="AM87" s="41">
        <f>AI87+AJ87+AK87+AL87</f>
        <v>1802</v>
      </c>
      <c r="AN87" s="39">
        <f>SUM(AN78:AN85)</f>
        <v>42</v>
      </c>
      <c r="AO87" s="40">
        <f>AO86+$AN$87</f>
        <v>525</v>
      </c>
      <c r="AP87" s="40">
        <f>AP86+$AN$87</f>
        <v>398</v>
      </c>
      <c r="AQ87" s="40">
        <f>AQ86+$AN$87</f>
        <v>376</v>
      </c>
      <c r="AR87" s="40">
        <f>AR86+$AN$87</f>
        <v>396</v>
      </c>
      <c r="AS87" s="41">
        <f>AO87+AP87+AQ87+AR87</f>
        <v>1695</v>
      </c>
      <c r="AT87" s="39">
        <f>SUM(AT78:AT85)</f>
        <v>42</v>
      </c>
      <c r="AU87" s="40">
        <f>AU86+$AT$87</f>
        <v>437</v>
      </c>
      <c r="AV87" s="40">
        <f>AV86+$AT$87</f>
        <v>393</v>
      </c>
      <c r="AW87" s="40">
        <f>AW86+$AT$87</f>
        <v>462</v>
      </c>
      <c r="AX87" s="40">
        <f>AX86+$AT$87</f>
        <v>431</v>
      </c>
      <c r="AY87" s="41">
        <f>AU87+AV87+AW87+AX87</f>
        <v>1723</v>
      </c>
      <c r="AZ87" s="39">
        <f>SUM(AZ78:AZ85)</f>
        <v>42</v>
      </c>
      <c r="BA87" s="40">
        <f>BA86+$AZ$87</f>
        <v>477</v>
      </c>
      <c r="BB87" s="40">
        <f>BB86+$AZ$87</f>
        <v>373</v>
      </c>
      <c r="BC87" s="40">
        <f>BC86+$AZ$87</f>
        <v>488</v>
      </c>
      <c r="BD87" s="40">
        <f>BD86+$AZ$87</f>
        <v>470</v>
      </c>
      <c r="BE87" s="41">
        <f>BA87+BB87+BC87+BD87</f>
        <v>1808</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4</v>
      </c>
      <c r="BO87" s="17">
        <f t="shared" si="195"/>
        <v>36</v>
      </c>
      <c r="BP87" s="17">
        <f t="shared" si="167"/>
        <v>15636</v>
      </c>
      <c r="BQ87" s="17">
        <f t="shared" si="196"/>
        <v>434.33333333333331</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0.5</v>
      </c>
      <c r="AD88" s="40">
        <f t="shared" si="201"/>
        <v>0.5</v>
      </c>
      <c r="AE88" s="40">
        <f t="shared" si="201"/>
        <v>0.5</v>
      </c>
      <c r="AF88" s="40">
        <f t="shared" si="201"/>
        <v>0.5</v>
      </c>
      <c r="AG88" s="41">
        <f t="shared" si="201"/>
        <v>0.5</v>
      </c>
      <c r="AH88" s="42"/>
      <c r="AI88" s="40">
        <f t="shared" ref="AI88:AM89" si="202">IF($AH$87&gt;0,IF(AI86=AI22,0.5,IF(AI86&gt;AI22,1,0)),0)</f>
        <v>1</v>
      </c>
      <c r="AJ88" s="40">
        <f t="shared" si="202"/>
        <v>1</v>
      </c>
      <c r="AK88" s="40">
        <f t="shared" si="202"/>
        <v>1</v>
      </c>
      <c r="AL88" s="40">
        <f t="shared" si="202"/>
        <v>1</v>
      </c>
      <c r="AM88" s="41">
        <f t="shared" si="202"/>
        <v>1</v>
      </c>
      <c r="AN88" s="42"/>
      <c r="AO88" s="40">
        <f t="shared" ref="AO88:AS89" si="203">IF($AN$87&gt;0,IF(AO86=AO110,0.5,IF(AO86&gt;AO110,1,0)),0)</f>
        <v>1</v>
      </c>
      <c r="AP88" s="40">
        <f t="shared" si="203"/>
        <v>1</v>
      </c>
      <c r="AQ88" s="40">
        <f t="shared" si="203"/>
        <v>0</v>
      </c>
      <c r="AR88" s="40">
        <f t="shared" si="203"/>
        <v>0</v>
      </c>
      <c r="AS88" s="41">
        <f t="shared" si="203"/>
        <v>1</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1</v>
      </c>
      <c r="BB88" s="40">
        <f t="shared" si="205"/>
        <v>0</v>
      </c>
      <c r="BC88" s="40">
        <f t="shared" si="205"/>
        <v>1</v>
      </c>
      <c r="BD88" s="40">
        <f t="shared" si="205"/>
        <v>0</v>
      </c>
      <c r="BE88" s="41">
        <f t="shared" si="205"/>
        <v>1</v>
      </c>
      <c r="BF88" s="48"/>
      <c r="BG88" s="20"/>
      <c r="BH88" s="20"/>
      <c r="BI88" s="20"/>
      <c r="BJ88" s="20"/>
      <c r="BK88" s="20"/>
      <c r="BL88" s="20"/>
      <c r="BM88" s="20"/>
      <c r="BN88" s="20"/>
      <c r="BO88" s="20"/>
      <c r="BP88" s="17">
        <f t="shared" si="167"/>
        <v>5.5</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IF($AB$87&gt;0,IF(AC87=AC123,0.5,IF(AC87&gt;AC123,1,0)),0)</f>
        <v>0.5</v>
      </c>
      <c r="AD89" s="40">
        <f t="shared" si="201"/>
        <v>0.5</v>
      </c>
      <c r="AE89" s="40">
        <f t="shared" si="201"/>
        <v>0.5</v>
      </c>
      <c r="AF89" s="40">
        <f t="shared" si="201"/>
        <v>0.5</v>
      </c>
      <c r="AG89" s="41">
        <f t="shared" si="201"/>
        <v>0.5</v>
      </c>
      <c r="AH89" s="42"/>
      <c r="AI89" s="40">
        <f t="shared" si="202"/>
        <v>1</v>
      </c>
      <c r="AJ89" s="40">
        <f t="shared" si="202"/>
        <v>1</v>
      </c>
      <c r="AK89" s="40">
        <f t="shared" si="202"/>
        <v>1</v>
      </c>
      <c r="AL89" s="40">
        <f t="shared" si="202"/>
        <v>1</v>
      </c>
      <c r="AM89" s="41">
        <f t="shared" si="202"/>
        <v>1</v>
      </c>
      <c r="AN89" s="42"/>
      <c r="AO89" s="40">
        <f t="shared" si="203"/>
        <v>1</v>
      </c>
      <c r="AP89" s="40">
        <f t="shared" si="203"/>
        <v>0</v>
      </c>
      <c r="AQ89" s="40">
        <f t="shared" si="203"/>
        <v>0</v>
      </c>
      <c r="AR89" s="40">
        <f t="shared" si="203"/>
        <v>0</v>
      </c>
      <c r="AS89" s="41">
        <f t="shared" si="203"/>
        <v>0</v>
      </c>
      <c r="AT89" s="42"/>
      <c r="AU89" s="40">
        <f t="shared" si="204"/>
        <v>1</v>
      </c>
      <c r="AV89" s="40">
        <f t="shared" si="204"/>
        <v>0</v>
      </c>
      <c r="AW89" s="40">
        <f t="shared" si="204"/>
        <v>0</v>
      </c>
      <c r="AX89" s="40">
        <f t="shared" si="204"/>
        <v>0</v>
      </c>
      <c r="AY89" s="41">
        <f t="shared" si="204"/>
        <v>0</v>
      </c>
      <c r="AZ89" s="42"/>
      <c r="BA89" s="40">
        <f t="shared" si="205"/>
        <v>1</v>
      </c>
      <c r="BB89" s="40">
        <f t="shared" si="205"/>
        <v>0</v>
      </c>
      <c r="BC89" s="40">
        <f t="shared" si="205"/>
        <v>1</v>
      </c>
      <c r="BD89" s="40">
        <f t="shared" si="205"/>
        <v>0</v>
      </c>
      <c r="BE89" s="41">
        <f t="shared" si="205"/>
        <v>1</v>
      </c>
      <c r="BF89" s="48"/>
      <c r="BG89" s="20"/>
      <c r="BH89" s="20"/>
      <c r="BI89" s="20"/>
      <c r="BJ89" s="20"/>
      <c r="BK89" s="20"/>
      <c r="BL89" s="20"/>
      <c r="BM89" s="20"/>
      <c r="BN89" s="20"/>
      <c r="BO89" s="20"/>
      <c r="BP89" s="17">
        <f t="shared" si="167"/>
        <v>5.5</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5</v>
      </c>
      <c r="AH90" s="52"/>
      <c r="AI90" s="53"/>
      <c r="AJ90" s="53"/>
      <c r="AK90" s="53"/>
      <c r="AL90" s="53"/>
      <c r="AM90" s="54">
        <f>SUM(AI88+AJ88+AK88+AL88+AM88+AI89+AJ89+AK89+AL89+AM89)</f>
        <v>10</v>
      </c>
      <c r="AN90" s="52"/>
      <c r="AO90" s="53"/>
      <c r="AP90" s="53"/>
      <c r="AQ90" s="53"/>
      <c r="AR90" s="53"/>
      <c r="AS90" s="54">
        <f>SUM(AO88+AP88+AQ88+AR88+AS88+AO89+AP89+AQ89+AR89+AS89)</f>
        <v>4</v>
      </c>
      <c r="AT90" s="52"/>
      <c r="AU90" s="53"/>
      <c r="AV90" s="53"/>
      <c r="AW90" s="53"/>
      <c r="AX90" s="53"/>
      <c r="AY90" s="54">
        <f>SUM(AU88+AV88+AW88+AX88+AY88+AU89+AV89+AW89+AX89+AY89)</f>
        <v>1</v>
      </c>
      <c r="AZ90" s="52"/>
      <c r="BA90" s="53"/>
      <c r="BB90" s="53"/>
      <c r="BC90" s="53"/>
      <c r="BD90" s="53"/>
      <c r="BE90" s="54">
        <f>SUM(BA88+BB88+BC88+BD88+BE88+BA89+BB89+BC89+BD89+BE89)</f>
        <v>6</v>
      </c>
      <c r="BF90" s="55"/>
      <c r="BG90" s="56"/>
      <c r="BH90" s="56"/>
      <c r="BI90" s="56"/>
      <c r="BJ90" s="56"/>
      <c r="BK90" s="56"/>
      <c r="BL90" s="56"/>
      <c r="BM90" s="56"/>
      <c r="BN90" s="56"/>
      <c r="BO90" s="56"/>
      <c r="BP90" s="57">
        <f t="shared" si="167"/>
        <v>52.5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v>38</v>
      </c>
      <c r="AC92" s="43">
        <v>169</v>
      </c>
      <c r="AD92" s="43">
        <v>156</v>
      </c>
      <c r="AE92" s="43">
        <v>202</v>
      </c>
      <c r="AF92" s="43">
        <v>151</v>
      </c>
      <c r="AG92" s="41">
        <f t="shared" ref="AG92:AG97" si="210">SUM(AC92:AF92)</f>
        <v>678</v>
      </c>
      <c r="AH92" s="42">
        <v>37</v>
      </c>
      <c r="AI92" s="43">
        <v>159</v>
      </c>
      <c r="AJ92" s="43">
        <v>170</v>
      </c>
      <c r="AK92" s="43">
        <v>171</v>
      </c>
      <c r="AL92" s="43">
        <v>159</v>
      </c>
      <c r="AM92" s="41">
        <f t="shared" ref="AM92:AM97" si="211">SUM(AI92:AL92)</f>
        <v>659</v>
      </c>
      <c r="AN92" s="42">
        <v>37</v>
      </c>
      <c r="AO92" s="43">
        <v>130</v>
      </c>
      <c r="AP92" s="43">
        <v>140</v>
      </c>
      <c r="AQ92" s="43">
        <v>161</v>
      </c>
      <c r="AR92" s="43">
        <v>163</v>
      </c>
      <c r="AS92" s="41">
        <f t="shared" ref="AS92:AS97" si="212">SUM(AO92:AR92)</f>
        <v>594</v>
      </c>
      <c r="AT92" s="42">
        <v>38</v>
      </c>
      <c r="AU92" s="43">
        <v>148</v>
      </c>
      <c r="AV92" s="43">
        <v>184</v>
      </c>
      <c r="AW92" s="43">
        <v>204</v>
      </c>
      <c r="AX92" s="43">
        <v>138</v>
      </c>
      <c r="AY92" s="41">
        <f t="shared" ref="AY92:AY97" si="213">SUM(AU92:AX92)</f>
        <v>674</v>
      </c>
      <c r="AZ92" s="42">
        <v>38</v>
      </c>
      <c r="BA92" s="43">
        <v>129</v>
      </c>
      <c r="BB92" s="43">
        <v>158</v>
      </c>
      <c r="BC92" s="43">
        <v>187</v>
      </c>
      <c r="BD92" s="43">
        <v>187</v>
      </c>
      <c r="BE92" s="41">
        <f t="shared" ref="BE92:BE97" si="214">SUM(BA92:BD92)</f>
        <v>661</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4</v>
      </c>
      <c r="BO92" s="17">
        <f t="shared" ref="BO92:BO99" si="224">SUM(BF92:BN92)</f>
        <v>36</v>
      </c>
      <c r="BP92" s="17">
        <f t="shared" si="167"/>
        <v>6012</v>
      </c>
      <c r="BQ92" s="17">
        <f t="shared" ref="BQ92:BQ99" si="225">BP92/BO92</f>
        <v>167</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v>46</v>
      </c>
      <c r="AC95" s="43">
        <v>169</v>
      </c>
      <c r="AD95" s="43">
        <v>166</v>
      </c>
      <c r="AE95" s="43">
        <v>166</v>
      </c>
      <c r="AF95" s="43">
        <v>194</v>
      </c>
      <c r="AG95" s="41">
        <f t="shared" si="210"/>
        <v>695</v>
      </c>
      <c r="AH95" s="42">
        <v>45</v>
      </c>
      <c r="AI95" s="43">
        <v>133</v>
      </c>
      <c r="AJ95" s="43">
        <v>167</v>
      </c>
      <c r="AK95" s="43">
        <v>156</v>
      </c>
      <c r="AL95" s="43">
        <v>146</v>
      </c>
      <c r="AM95" s="41">
        <f t="shared" si="211"/>
        <v>602</v>
      </c>
      <c r="AN95" s="42">
        <v>45</v>
      </c>
      <c r="AO95" s="43">
        <v>133</v>
      </c>
      <c r="AP95" s="43">
        <v>147</v>
      </c>
      <c r="AQ95" s="43">
        <v>129</v>
      </c>
      <c r="AR95" s="43">
        <v>118</v>
      </c>
      <c r="AS95" s="41">
        <f t="shared" si="212"/>
        <v>527</v>
      </c>
      <c r="AT95" s="42">
        <v>46</v>
      </c>
      <c r="AU95" s="43">
        <v>136</v>
      </c>
      <c r="AV95" s="43">
        <v>155</v>
      </c>
      <c r="AW95" s="43">
        <v>147</v>
      </c>
      <c r="AX95" s="43">
        <v>112</v>
      </c>
      <c r="AY95" s="41">
        <f t="shared" si="213"/>
        <v>550</v>
      </c>
      <c r="AZ95" s="42">
        <v>47</v>
      </c>
      <c r="BA95" s="43">
        <v>157</v>
      </c>
      <c r="BB95" s="43">
        <v>117</v>
      </c>
      <c r="BC95" s="43">
        <v>137</v>
      </c>
      <c r="BD95" s="43">
        <v>135</v>
      </c>
      <c r="BE95" s="41">
        <f t="shared" si="214"/>
        <v>546</v>
      </c>
      <c r="BF95" s="44">
        <f t="shared" si="215"/>
        <v>0</v>
      </c>
      <c r="BG95" s="17">
        <f t="shared" si="216"/>
        <v>0</v>
      </c>
      <c r="BH95" s="17">
        <f t="shared" si="217"/>
        <v>4</v>
      </c>
      <c r="BI95" s="17">
        <f t="shared" si="218"/>
        <v>4</v>
      </c>
      <c r="BJ95" s="17">
        <f t="shared" si="219"/>
        <v>4</v>
      </c>
      <c r="BK95" s="17">
        <f t="shared" si="220"/>
        <v>4</v>
      </c>
      <c r="BL95" s="17">
        <f t="shared" si="221"/>
        <v>4</v>
      </c>
      <c r="BM95" s="17">
        <f t="shared" si="222"/>
        <v>4</v>
      </c>
      <c r="BN95" s="17">
        <f t="shared" si="223"/>
        <v>4</v>
      </c>
      <c r="BO95" s="17">
        <f t="shared" si="224"/>
        <v>28</v>
      </c>
      <c r="BP95" s="17">
        <f t="shared" si="167"/>
        <v>4216</v>
      </c>
      <c r="BQ95" s="20">
        <f t="shared" si="225"/>
        <v>150.57142857142858</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338</v>
      </c>
      <c r="AD98" s="40">
        <f>SUM(AD92:AD97)</f>
        <v>322</v>
      </c>
      <c r="AE98" s="40">
        <f>SUM(AE92:AE97)</f>
        <v>368</v>
      </c>
      <c r="AF98" s="40">
        <f>SUM(AF92:AF97)</f>
        <v>345</v>
      </c>
      <c r="AG98" s="41">
        <f>SUM(AG92:AG97)</f>
        <v>1373</v>
      </c>
      <c r="AH98" s="42"/>
      <c r="AI98" s="40">
        <f>SUM(AI92:AI97)</f>
        <v>292</v>
      </c>
      <c r="AJ98" s="40">
        <f>SUM(AJ92:AJ97)</f>
        <v>337</v>
      </c>
      <c r="AK98" s="40">
        <f>SUM(AK92:AK97)</f>
        <v>327</v>
      </c>
      <c r="AL98" s="40">
        <f>SUM(AL92:AL97)</f>
        <v>305</v>
      </c>
      <c r="AM98" s="41">
        <f>SUM(AM92:AM97)</f>
        <v>1261</v>
      </c>
      <c r="AN98" s="42"/>
      <c r="AO98" s="40">
        <f>SUM(AO92:AO97)</f>
        <v>263</v>
      </c>
      <c r="AP98" s="40">
        <f>SUM(AP92:AP97)</f>
        <v>287</v>
      </c>
      <c r="AQ98" s="40">
        <f>SUM(AQ92:AQ97)</f>
        <v>290</v>
      </c>
      <c r="AR98" s="40">
        <f>SUM(AR92:AR97)</f>
        <v>281</v>
      </c>
      <c r="AS98" s="41">
        <f>SUM(AS92:AS97)</f>
        <v>1121</v>
      </c>
      <c r="AT98" s="42"/>
      <c r="AU98" s="40">
        <f>SUM(AU92:AU97)</f>
        <v>284</v>
      </c>
      <c r="AV98" s="40">
        <f>SUM(AV92:AV97)</f>
        <v>339</v>
      </c>
      <c r="AW98" s="40">
        <f>SUM(AW92:AW97)</f>
        <v>351</v>
      </c>
      <c r="AX98" s="40">
        <f>SUM(AX92:AX97)</f>
        <v>250</v>
      </c>
      <c r="AY98" s="41">
        <f>SUM(AY92:AY97)</f>
        <v>1224</v>
      </c>
      <c r="AZ98" s="42"/>
      <c r="BA98" s="40">
        <f>SUM(BA92:BA97)</f>
        <v>286</v>
      </c>
      <c r="BB98" s="40">
        <f>SUM(BB92:BB97)</f>
        <v>275</v>
      </c>
      <c r="BC98" s="40">
        <f>SUM(BC92:BC97)</f>
        <v>324</v>
      </c>
      <c r="BD98" s="40">
        <f>SUM(BD92:BD97)</f>
        <v>322</v>
      </c>
      <c r="BE98" s="41">
        <f>SUM(BE92:BE97)</f>
        <v>1207</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4</v>
      </c>
      <c r="BO98" s="17">
        <f t="shared" si="224"/>
        <v>36</v>
      </c>
      <c r="BP98" s="17">
        <f t="shared" si="167"/>
        <v>11899</v>
      </c>
      <c r="BQ98" s="17">
        <f t="shared" si="225"/>
        <v>330.52777777777777</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84</v>
      </c>
      <c r="AC99" s="40">
        <f>AC98+$AB$99</f>
        <v>422</v>
      </c>
      <c r="AD99" s="40">
        <f>AD98+$AB$99</f>
        <v>406</v>
      </c>
      <c r="AE99" s="40">
        <f>AE98+$AB$99</f>
        <v>452</v>
      </c>
      <c r="AF99" s="40">
        <f>AF98+$AB$99</f>
        <v>429</v>
      </c>
      <c r="AG99" s="41">
        <f>AC99+AD99+AE99+AF99</f>
        <v>1709</v>
      </c>
      <c r="AH99" s="39">
        <f>SUM(AH92:AH97)</f>
        <v>82</v>
      </c>
      <c r="AI99" s="40">
        <f>AI98+$AH$99</f>
        <v>374</v>
      </c>
      <c r="AJ99" s="40">
        <f>AJ98+$AH$99</f>
        <v>419</v>
      </c>
      <c r="AK99" s="40">
        <f>AK98+$AH$99</f>
        <v>409</v>
      </c>
      <c r="AL99" s="40">
        <f>AL98+$AH$99</f>
        <v>387</v>
      </c>
      <c r="AM99" s="41">
        <f>AI99+AJ99+AK99+AL99</f>
        <v>1589</v>
      </c>
      <c r="AN99" s="39">
        <f>SUM(AN92:AN97)</f>
        <v>82</v>
      </c>
      <c r="AO99" s="40">
        <f>AO98+$AN$99</f>
        <v>345</v>
      </c>
      <c r="AP99" s="40">
        <f>AP98+$AN$99</f>
        <v>369</v>
      </c>
      <c r="AQ99" s="40">
        <f>AQ98+$AN$99</f>
        <v>372</v>
      </c>
      <c r="AR99" s="40">
        <f>AR98+$AN$99</f>
        <v>363</v>
      </c>
      <c r="AS99" s="41">
        <f>AO99+AP99+AQ99+AR99</f>
        <v>1449</v>
      </c>
      <c r="AT99" s="39">
        <f>SUM(AT92:AT97)</f>
        <v>84</v>
      </c>
      <c r="AU99" s="40">
        <f>AU98+$AT$99</f>
        <v>368</v>
      </c>
      <c r="AV99" s="40">
        <f>AV98+$AT$99</f>
        <v>423</v>
      </c>
      <c r="AW99" s="40">
        <f>AW98+$AT$99</f>
        <v>435</v>
      </c>
      <c r="AX99" s="40">
        <f>AX98+$AT$99</f>
        <v>334</v>
      </c>
      <c r="AY99" s="41">
        <f>AU99+AV99+AW99+AX99</f>
        <v>1560</v>
      </c>
      <c r="AZ99" s="39">
        <f>SUM(AZ92:AZ97)</f>
        <v>85</v>
      </c>
      <c r="BA99" s="40">
        <f>BA98+$AZ$99</f>
        <v>371</v>
      </c>
      <c r="BB99" s="40">
        <f>BB98+$AZ$99</f>
        <v>360</v>
      </c>
      <c r="BC99" s="40">
        <f>BC98+$AZ$99</f>
        <v>409</v>
      </c>
      <c r="BD99" s="40">
        <f>BD98+$AZ$99</f>
        <v>407</v>
      </c>
      <c r="BE99" s="41">
        <f>BA99+BB99+BC99+BD99</f>
        <v>1547</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4</v>
      </c>
      <c r="BO99" s="17">
        <f t="shared" si="224"/>
        <v>36</v>
      </c>
      <c r="BP99" s="17">
        <f t="shared" ref="BP99:BP123" si="226">I99+O99+U99+AA99+AG99+AM99+AS99+AY99+BE99</f>
        <v>14615</v>
      </c>
      <c r="BQ99" s="17">
        <f t="shared" si="225"/>
        <v>405.97222222222223</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0.5</v>
      </c>
      <c r="BB100" s="40">
        <f t="shared" si="235"/>
        <v>0.5</v>
      </c>
      <c r="BC100" s="40">
        <f t="shared" si="235"/>
        <v>0.5</v>
      </c>
      <c r="BD100" s="40">
        <f t="shared" si="235"/>
        <v>0.5</v>
      </c>
      <c r="BE100" s="41">
        <f t="shared" si="235"/>
        <v>0.5</v>
      </c>
      <c r="BF100" s="48"/>
      <c r="BG100" s="20"/>
      <c r="BH100" s="20"/>
      <c r="BI100" s="20"/>
      <c r="BJ100" s="20"/>
      <c r="BK100" s="20"/>
      <c r="BL100" s="20"/>
      <c r="BM100" s="20"/>
      <c r="BN100" s="20"/>
      <c r="BO100" s="20"/>
      <c r="BP100" s="17">
        <f t="shared" si="226"/>
        <v>1.5</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0.5</v>
      </c>
      <c r="BB101" s="40">
        <f t="shared" si="235"/>
        <v>0.5</v>
      </c>
      <c r="BC101" s="40">
        <f t="shared" si="235"/>
        <v>0.5</v>
      </c>
      <c r="BD101" s="40">
        <f t="shared" si="235"/>
        <v>0.5</v>
      </c>
      <c r="BE101" s="41">
        <f t="shared" si="235"/>
        <v>0.5</v>
      </c>
      <c r="BF101" s="48"/>
      <c r="BG101" s="20"/>
      <c r="BH101" s="20"/>
      <c r="BI101" s="20"/>
      <c r="BJ101" s="20"/>
      <c r="BK101" s="20"/>
      <c r="BL101" s="20"/>
      <c r="BM101" s="20"/>
      <c r="BN101" s="20"/>
      <c r="BO101" s="20"/>
      <c r="BP101" s="17">
        <f t="shared" si="226"/>
        <v>3.5</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5</v>
      </c>
      <c r="BF102" s="55"/>
      <c r="BG102" s="56"/>
      <c r="BH102" s="56"/>
      <c r="BI102" s="56"/>
      <c r="BJ102" s="56"/>
      <c r="BK102" s="56"/>
      <c r="BL102" s="56"/>
      <c r="BM102" s="56"/>
      <c r="BN102" s="56"/>
      <c r="BO102" s="56"/>
      <c r="BP102" s="57">
        <f t="shared" si="226"/>
        <v>25.5</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v>16</v>
      </c>
      <c r="AC104" s="43">
        <v>187</v>
      </c>
      <c r="AD104" s="43">
        <v>140</v>
      </c>
      <c r="AE104" s="43">
        <v>232</v>
      </c>
      <c r="AF104" s="43">
        <v>215</v>
      </c>
      <c r="AG104" s="41">
        <f t="shared" ref="AG104:AG109" si="240">SUM(AC104:AF104)</f>
        <v>774</v>
      </c>
      <c r="AH104" s="42">
        <v>17</v>
      </c>
      <c r="AI104" s="43">
        <v>181</v>
      </c>
      <c r="AJ104" s="43">
        <v>202</v>
      </c>
      <c r="AK104" s="43">
        <v>243</v>
      </c>
      <c r="AL104" s="43">
        <v>215</v>
      </c>
      <c r="AM104" s="41">
        <f t="shared" ref="AM104:AM109" si="241">SUM(AI104:AL104)</f>
        <v>841</v>
      </c>
      <c r="AN104" s="42">
        <v>16</v>
      </c>
      <c r="AO104" s="43">
        <v>156</v>
      </c>
      <c r="AP104" s="43">
        <v>194</v>
      </c>
      <c r="AQ104" s="43">
        <v>188</v>
      </c>
      <c r="AR104" s="43">
        <v>265</v>
      </c>
      <c r="AS104" s="41">
        <f t="shared" ref="AS104:AS109" si="242">SUM(AO104:AR104)</f>
        <v>803</v>
      </c>
      <c r="AT104" s="42">
        <v>16</v>
      </c>
      <c r="AU104" s="43">
        <v>160</v>
      </c>
      <c r="AV104" s="43">
        <v>190</v>
      </c>
      <c r="AW104" s="43">
        <v>210</v>
      </c>
      <c r="AX104" s="43">
        <v>179</v>
      </c>
      <c r="AY104" s="41">
        <f t="shared" ref="AY104:AY109" si="243">SUM(AU104:AX104)</f>
        <v>739</v>
      </c>
      <c r="AZ104" s="42">
        <v>16</v>
      </c>
      <c r="BA104" s="43">
        <v>237</v>
      </c>
      <c r="BB104" s="43">
        <v>231</v>
      </c>
      <c r="BC104" s="43">
        <v>218</v>
      </c>
      <c r="BD104" s="43">
        <v>171</v>
      </c>
      <c r="BE104" s="41">
        <f t="shared" ref="BE104:BE109" si="244">SUM(BA104:BD104)</f>
        <v>857</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4</v>
      </c>
      <c r="BO104" s="17">
        <f t="shared" ref="BO104:BO111" si="254">SUM(BF104:BN104)</f>
        <v>36</v>
      </c>
      <c r="BP104" s="17">
        <f t="shared" si="226"/>
        <v>7275</v>
      </c>
      <c r="BQ104" s="20">
        <f t="shared" ref="BQ104:BQ111" si="255">BP104/BO104</f>
        <v>202.08333333333334</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v>42</v>
      </c>
      <c r="AC105" s="43">
        <v>148</v>
      </c>
      <c r="AD105" s="43">
        <v>146</v>
      </c>
      <c r="AE105" s="43">
        <v>162</v>
      </c>
      <c r="AF105" s="43">
        <v>179</v>
      </c>
      <c r="AG105" s="41">
        <f t="shared" si="240"/>
        <v>635</v>
      </c>
      <c r="AH105" s="42">
        <v>42</v>
      </c>
      <c r="AI105" s="43">
        <v>167</v>
      </c>
      <c r="AJ105" s="43">
        <v>192</v>
      </c>
      <c r="AK105" s="43">
        <v>204</v>
      </c>
      <c r="AL105" s="43">
        <v>163</v>
      </c>
      <c r="AM105" s="41">
        <f t="shared" si="241"/>
        <v>726</v>
      </c>
      <c r="AN105" s="42">
        <v>41</v>
      </c>
      <c r="AO105" s="43">
        <v>199</v>
      </c>
      <c r="AP105" s="43">
        <v>152</v>
      </c>
      <c r="AQ105" s="43">
        <v>187</v>
      </c>
      <c r="AR105" s="43">
        <v>180</v>
      </c>
      <c r="AS105" s="41">
        <f t="shared" si="242"/>
        <v>718</v>
      </c>
      <c r="AT105" s="42">
        <v>41</v>
      </c>
      <c r="AU105" s="43">
        <v>131</v>
      </c>
      <c r="AV105" s="43">
        <v>168</v>
      </c>
      <c r="AW105" s="43">
        <v>187</v>
      </c>
      <c r="AX105" s="43">
        <v>167</v>
      </c>
      <c r="AY105" s="41">
        <f t="shared" si="243"/>
        <v>653</v>
      </c>
      <c r="AZ105" s="42">
        <v>41</v>
      </c>
      <c r="BA105" s="43">
        <v>142</v>
      </c>
      <c r="BB105" s="43">
        <v>166</v>
      </c>
      <c r="BC105" s="43">
        <v>142</v>
      </c>
      <c r="BD105" s="43">
        <v>200</v>
      </c>
      <c r="BE105" s="41">
        <f t="shared" si="244"/>
        <v>650</v>
      </c>
      <c r="BF105" s="44">
        <f t="shared" si="245"/>
        <v>4</v>
      </c>
      <c r="BG105" s="17">
        <f t="shared" si="246"/>
        <v>3</v>
      </c>
      <c r="BH105" s="17">
        <f t="shared" si="247"/>
        <v>4</v>
      </c>
      <c r="BI105" s="17">
        <f t="shared" si="248"/>
        <v>4</v>
      </c>
      <c r="BJ105" s="17">
        <f t="shared" si="249"/>
        <v>4</v>
      </c>
      <c r="BK105" s="17">
        <f t="shared" si="250"/>
        <v>4</v>
      </c>
      <c r="BL105" s="17">
        <f t="shared" si="251"/>
        <v>4</v>
      </c>
      <c r="BM105" s="17">
        <f t="shared" si="252"/>
        <v>4</v>
      </c>
      <c r="BN105" s="17">
        <f t="shared" si="253"/>
        <v>4</v>
      </c>
      <c r="BO105" s="17">
        <f t="shared" si="254"/>
        <v>35</v>
      </c>
      <c r="BP105" s="17">
        <f t="shared" si="226"/>
        <v>5995</v>
      </c>
      <c r="BQ105" s="20">
        <f t="shared" si="255"/>
        <v>171.28571428571428</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335</v>
      </c>
      <c r="AD110" s="40">
        <f>SUM(AD104:AD109)</f>
        <v>286</v>
      </c>
      <c r="AE110" s="40">
        <f>SUM(AE104:AE109)</f>
        <v>394</v>
      </c>
      <c r="AF110" s="40">
        <f>SUM(AF104:AF109)</f>
        <v>394</v>
      </c>
      <c r="AG110" s="41">
        <f>SUM(AG104:AG109)</f>
        <v>1409</v>
      </c>
      <c r="AH110" s="42"/>
      <c r="AI110" s="40">
        <f>SUM(AI104:AI109)</f>
        <v>348</v>
      </c>
      <c r="AJ110" s="40">
        <f>SUM(AJ104:AJ109)</f>
        <v>394</v>
      </c>
      <c r="AK110" s="40">
        <f>SUM(AK104:AK109)</f>
        <v>447</v>
      </c>
      <c r="AL110" s="40">
        <f>SUM(AL104:AL109)</f>
        <v>378</v>
      </c>
      <c r="AM110" s="41">
        <f>SUM(AM104:AM109)</f>
        <v>1567</v>
      </c>
      <c r="AN110" s="42"/>
      <c r="AO110" s="40">
        <f>SUM(AO104:AO109)</f>
        <v>355</v>
      </c>
      <c r="AP110" s="40">
        <f>SUM(AP104:AP109)</f>
        <v>346</v>
      </c>
      <c r="AQ110" s="40">
        <f>SUM(AQ104:AQ109)</f>
        <v>375</v>
      </c>
      <c r="AR110" s="40">
        <f>SUM(AR104:AR109)</f>
        <v>445</v>
      </c>
      <c r="AS110" s="41">
        <f>SUM(AS104:AS109)</f>
        <v>1521</v>
      </c>
      <c r="AT110" s="42"/>
      <c r="AU110" s="40">
        <f>SUM(AU104:AU109)</f>
        <v>291</v>
      </c>
      <c r="AV110" s="40">
        <f>SUM(AV104:AV109)</f>
        <v>358</v>
      </c>
      <c r="AW110" s="40">
        <f>SUM(AW104:AW109)</f>
        <v>397</v>
      </c>
      <c r="AX110" s="40">
        <f>SUM(AX104:AX109)</f>
        <v>346</v>
      </c>
      <c r="AY110" s="41">
        <f>SUM(AY104:AY109)</f>
        <v>1392</v>
      </c>
      <c r="AZ110" s="42"/>
      <c r="BA110" s="90">
        <f t="shared" ref="BA110:BD110" si="256">SUM(BA104:BA109)</f>
        <v>379</v>
      </c>
      <c r="BB110" s="90">
        <f t="shared" si="256"/>
        <v>397</v>
      </c>
      <c r="BC110" s="90">
        <f t="shared" si="256"/>
        <v>360</v>
      </c>
      <c r="BD110" s="90">
        <f t="shared" si="256"/>
        <v>371</v>
      </c>
      <c r="BE110" s="41">
        <f>SUM(BE104:BE109)</f>
        <v>1507</v>
      </c>
      <c r="BF110" s="44">
        <f t="shared" si="245"/>
        <v>4</v>
      </c>
      <c r="BG110" s="17">
        <f t="shared" si="246"/>
        <v>4</v>
      </c>
      <c r="BH110" s="17">
        <f t="shared" si="247"/>
        <v>4</v>
      </c>
      <c r="BI110" s="17">
        <f t="shared" si="248"/>
        <v>4</v>
      </c>
      <c r="BJ110" s="17">
        <f t="shared" si="249"/>
        <v>4</v>
      </c>
      <c r="BK110" s="17">
        <f t="shared" si="250"/>
        <v>4</v>
      </c>
      <c r="BL110" s="17">
        <f t="shared" si="251"/>
        <v>4</v>
      </c>
      <c r="BM110" s="17">
        <f t="shared" si="252"/>
        <v>4</v>
      </c>
      <c r="BN110" s="17">
        <f t="shared" si="253"/>
        <v>4</v>
      </c>
      <c r="BO110" s="17">
        <f t="shared" si="254"/>
        <v>36</v>
      </c>
      <c r="BP110" s="17">
        <f t="shared" si="226"/>
        <v>13270</v>
      </c>
      <c r="BQ110" s="20">
        <f t="shared" si="255"/>
        <v>368.61111111111109</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58</v>
      </c>
      <c r="AC111" s="40">
        <f>AC110+$AB$111</f>
        <v>393</v>
      </c>
      <c r="AD111" s="40">
        <f>AD110+$AB$111</f>
        <v>344</v>
      </c>
      <c r="AE111" s="40">
        <f>AE110+$AB$111</f>
        <v>452</v>
      </c>
      <c r="AF111" s="40">
        <f>AF110+$AB$111</f>
        <v>452</v>
      </c>
      <c r="AG111" s="41">
        <f>AC111+AD111+AE111+AF111</f>
        <v>1641</v>
      </c>
      <c r="AH111" s="39">
        <f>SUM(AH104:AH109)</f>
        <v>59</v>
      </c>
      <c r="AI111" s="40">
        <f>AI110+$AH$111</f>
        <v>407</v>
      </c>
      <c r="AJ111" s="40">
        <f>AJ110+$AH$111</f>
        <v>453</v>
      </c>
      <c r="AK111" s="40">
        <f>AK110+$AH$111</f>
        <v>506</v>
      </c>
      <c r="AL111" s="40">
        <f>AL110+$AH$111</f>
        <v>437</v>
      </c>
      <c r="AM111" s="41">
        <f>AI111+AJ111+AK111+AL111</f>
        <v>1803</v>
      </c>
      <c r="AN111" s="39">
        <f>SUM(AN104:AN109)</f>
        <v>57</v>
      </c>
      <c r="AO111" s="40">
        <f>AO110+$AN$111</f>
        <v>412</v>
      </c>
      <c r="AP111" s="40">
        <f>AP110+$AN$111</f>
        <v>403</v>
      </c>
      <c r="AQ111" s="40">
        <f>AQ110+$AN$111</f>
        <v>432</v>
      </c>
      <c r="AR111" s="40">
        <f>AR110+$AN$111</f>
        <v>502</v>
      </c>
      <c r="AS111" s="41">
        <f>AO111+AP111+AQ111+AR111</f>
        <v>1749</v>
      </c>
      <c r="AT111" s="39">
        <f>SUM(AT104:AT109)</f>
        <v>57</v>
      </c>
      <c r="AU111" s="40">
        <f>AU110+$AT$111</f>
        <v>348</v>
      </c>
      <c r="AV111" s="40">
        <f>AV110+$AT$111</f>
        <v>415</v>
      </c>
      <c r="AW111" s="40">
        <f>AW110+$AT$111</f>
        <v>454</v>
      </c>
      <c r="AX111" s="40">
        <f>AX110+$AT$111</f>
        <v>403</v>
      </c>
      <c r="AY111" s="41">
        <f>AU111+AV111+AW111+AX111</f>
        <v>1620</v>
      </c>
      <c r="AZ111" s="39">
        <f>SUM(AZ104:AZ109)</f>
        <v>57</v>
      </c>
      <c r="BA111" s="40">
        <f>BA110+$AZ$111</f>
        <v>436</v>
      </c>
      <c r="BB111" s="40">
        <f>BB110+$AZ$111</f>
        <v>454</v>
      </c>
      <c r="BC111" s="40">
        <f>BC110+$AZ$111</f>
        <v>417</v>
      </c>
      <c r="BD111" s="40">
        <f>BD110+$AZ$111</f>
        <v>428</v>
      </c>
      <c r="BE111" s="41">
        <f>BA111+BB111+BC111+BD111</f>
        <v>1735</v>
      </c>
      <c r="BF111" s="44">
        <f t="shared" si="245"/>
        <v>4</v>
      </c>
      <c r="BG111" s="17">
        <f t="shared" si="246"/>
        <v>4</v>
      </c>
      <c r="BH111" s="17">
        <f t="shared" si="247"/>
        <v>4</v>
      </c>
      <c r="BI111" s="17">
        <f t="shared" si="248"/>
        <v>4</v>
      </c>
      <c r="BJ111" s="17">
        <f t="shared" si="249"/>
        <v>4</v>
      </c>
      <c r="BK111" s="17">
        <f t="shared" si="250"/>
        <v>4</v>
      </c>
      <c r="BL111" s="17">
        <f t="shared" si="251"/>
        <v>4</v>
      </c>
      <c r="BM111" s="17">
        <f t="shared" si="252"/>
        <v>4</v>
      </c>
      <c r="BN111" s="17">
        <f t="shared" si="253"/>
        <v>4</v>
      </c>
      <c r="BO111" s="17">
        <f t="shared" si="254"/>
        <v>36</v>
      </c>
      <c r="BP111" s="17">
        <f t="shared" si="226"/>
        <v>15402</v>
      </c>
      <c r="BQ111" s="20">
        <f t="shared" si="255"/>
        <v>427.83333333333331</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0</v>
      </c>
      <c r="AP112" s="40">
        <f t="shared" si="263"/>
        <v>0</v>
      </c>
      <c r="AQ112" s="40">
        <f t="shared" si="263"/>
        <v>1</v>
      </c>
      <c r="AR112" s="40">
        <f t="shared" si="263"/>
        <v>1</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1</v>
      </c>
      <c r="BC112" s="40">
        <f t="shared" si="265"/>
        <v>0</v>
      </c>
      <c r="BD112" s="40">
        <f t="shared" si="265"/>
        <v>0</v>
      </c>
      <c r="BE112" s="41">
        <f t="shared" si="265"/>
        <v>0</v>
      </c>
      <c r="BF112" s="48"/>
      <c r="BG112" s="20"/>
      <c r="BH112" s="20"/>
      <c r="BI112" s="20"/>
      <c r="BJ112" s="20"/>
      <c r="BK112" s="20"/>
      <c r="BL112" s="20"/>
      <c r="BM112" s="20"/>
      <c r="BN112" s="20"/>
      <c r="BO112" s="20"/>
      <c r="BP112" s="17">
        <f t="shared" si="226"/>
        <v>3</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IF($AB$111&gt;0,IF(AC111=AC60,0.5,IF(AC111&gt;AC60,1,0)),0)</f>
        <v>0</v>
      </c>
      <c r="AD113" s="40">
        <f t="shared" si="261"/>
        <v>0</v>
      </c>
      <c r="AE113" s="40">
        <f t="shared" si="261"/>
        <v>1</v>
      </c>
      <c r="AF113" s="40">
        <f t="shared" si="261"/>
        <v>1</v>
      </c>
      <c r="AG113" s="41">
        <f t="shared" si="261"/>
        <v>0</v>
      </c>
      <c r="AH113" s="42"/>
      <c r="AI113" s="40">
        <f t="shared" si="262"/>
        <v>1</v>
      </c>
      <c r="AJ113" s="40">
        <f t="shared" si="262"/>
        <v>0</v>
      </c>
      <c r="AK113" s="40">
        <f t="shared" si="262"/>
        <v>1</v>
      </c>
      <c r="AL113" s="40">
        <f t="shared" si="262"/>
        <v>1</v>
      </c>
      <c r="AM113" s="41">
        <f t="shared" si="262"/>
        <v>1</v>
      </c>
      <c r="AN113" s="42"/>
      <c r="AO113" s="40">
        <f t="shared" si="263"/>
        <v>0</v>
      </c>
      <c r="AP113" s="40">
        <f t="shared" si="263"/>
        <v>1</v>
      </c>
      <c r="AQ113" s="40">
        <f t="shared" si="263"/>
        <v>1</v>
      </c>
      <c r="AR113" s="40">
        <f t="shared" si="263"/>
        <v>1</v>
      </c>
      <c r="AS113" s="41">
        <f t="shared" si="263"/>
        <v>1</v>
      </c>
      <c r="AT113" s="42"/>
      <c r="AU113" s="40">
        <f t="shared" si="264"/>
        <v>0</v>
      </c>
      <c r="AV113" s="40">
        <f t="shared" si="264"/>
        <v>0</v>
      </c>
      <c r="AW113" s="40">
        <f t="shared" si="264"/>
        <v>1</v>
      </c>
      <c r="AX113" s="40">
        <f t="shared" si="264"/>
        <v>0</v>
      </c>
      <c r="AY113" s="41">
        <f t="shared" si="264"/>
        <v>0</v>
      </c>
      <c r="AZ113" s="42"/>
      <c r="BA113" s="40">
        <f t="shared" si="265"/>
        <v>0</v>
      </c>
      <c r="BB113" s="40">
        <f t="shared" si="265"/>
        <v>1</v>
      </c>
      <c r="BC113" s="40">
        <f t="shared" si="265"/>
        <v>0</v>
      </c>
      <c r="BD113" s="40">
        <f t="shared" si="265"/>
        <v>0</v>
      </c>
      <c r="BE113" s="41">
        <f t="shared" si="265"/>
        <v>0</v>
      </c>
      <c r="BF113" s="48"/>
      <c r="BG113" s="20"/>
      <c r="BH113" s="20"/>
      <c r="BI113" s="20"/>
      <c r="BJ113" s="20"/>
      <c r="BK113" s="20"/>
      <c r="BL113" s="20"/>
      <c r="BM113" s="20"/>
      <c r="BN113" s="20"/>
      <c r="BO113" s="20"/>
      <c r="BP113" s="17">
        <f t="shared" si="226"/>
        <v>4</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6</v>
      </c>
      <c r="AT114" s="52"/>
      <c r="AU114" s="53"/>
      <c r="AV114" s="53"/>
      <c r="AW114" s="53"/>
      <c r="AX114" s="53"/>
      <c r="AY114" s="54">
        <f>SUM(AU112+AV112+AW112+AX112+AY112+AU113+AV113+AW113+AX113+AY113)</f>
        <v>1</v>
      </c>
      <c r="AZ114" s="52"/>
      <c r="BA114" s="53"/>
      <c r="BB114" s="53"/>
      <c r="BC114" s="53"/>
      <c r="BD114" s="53"/>
      <c r="BE114" s="54">
        <f>SUM(BA112+BB112+BC112+BD112+BE112+BA113+BB113+BC113+BD113+BE113)</f>
        <v>2</v>
      </c>
      <c r="BF114" s="55"/>
      <c r="BG114" s="56"/>
      <c r="BH114" s="56"/>
      <c r="BI114" s="56"/>
      <c r="BJ114" s="56"/>
      <c r="BK114" s="56"/>
      <c r="BL114" s="56"/>
      <c r="BM114" s="56"/>
      <c r="BN114" s="56"/>
      <c r="BO114" s="56"/>
      <c r="BP114" s="57">
        <f t="shared" si="226"/>
        <v>44.5</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f>38+22</f>
        <v>60</v>
      </c>
      <c r="AU120" s="43">
        <f>145+146</f>
        <v>291</v>
      </c>
      <c r="AV120" s="43">
        <f>175+212</f>
        <v>387</v>
      </c>
      <c r="AW120" s="43">
        <f>148+214</f>
        <v>362</v>
      </c>
      <c r="AX120" s="43">
        <f>149+170</f>
        <v>319</v>
      </c>
      <c r="AY120" s="41">
        <f t="shared" si="273"/>
        <v>1359</v>
      </c>
      <c r="AZ120" s="42">
        <f>47+38</f>
        <v>85</v>
      </c>
      <c r="BA120" s="43">
        <f>157+129</f>
        <v>286</v>
      </c>
      <c r="BB120" s="43">
        <f>117+158</f>
        <v>275</v>
      </c>
      <c r="BC120" s="43">
        <f>137+187</f>
        <v>324</v>
      </c>
      <c r="BD120" s="43">
        <f>135+187</f>
        <v>322</v>
      </c>
      <c r="BE120" s="41">
        <f t="shared" si="274"/>
        <v>1207</v>
      </c>
      <c r="BF120" s="44">
        <f t="shared" si="275"/>
        <v>0</v>
      </c>
      <c r="BG120" s="17">
        <f t="shared" si="276"/>
        <v>0</v>
      </c>
      <c r="BH120" s="17">
        <f t="shared" si="277"/>
        <v>0</v>
      </c>
      <c r="BI120" s="17">
        <f t="shared" si="278"/>
        <v>4</v>
      </c>
      <c r="BJ120" s="17">
        <f t="shared" si="279"/>
        <v>0</v>
      </c>
      <c r="BK120" s="17">
        <f t="shared" si="280"/>
        <v>0</v>
      </c>
      <c r="BL120" s="17">
        <f t="shared" si="281"/>
        <v>0</v>
      </c>
      <c r="BM120" s="17">
        <f t="shared" si="282"/>
        <v>4</v>
      </c>
      <c r="BN120" s="17">
        <f t="shared" si="283"/>
        <v>4</v>
      </c>
      <c r="BO120" s="17">
        <f t="shared" si="284"/>
        <v>12</v>
      </c>
      <c r="BP120" s="17">
        <f t="shared" si="226"/>
        <v>4093</v>
      </c>
      <c r="BQ120" s="20">
        <f t="shared" si="285"/>
        <v>341.08333333333331</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v>43</v>
      </c>
      <c r="AC121" s="43">
        <v>436</v>
      </c>
      <c r="AD121" s="43">
        <v>336</v>
      </c>
      <c r="AE121" s="43">
        <v>374</v>
      </c>
      <c r="AF121" s="43">
        <v>398</v>
      </c>
      <c r="AG121" s="41">
        <f t="shared" si="270"/>
        <v>1544</v>
      </c>
      <c r="AH121" s="42"/>
      <c r="AI121" s="43"/>
      <c r="AJ121" s="43"/>
      <c r="AK121" s="43"/>
      <c r="AL121" s="43"/>
      <c r="AM121" s="41">
        <f t="shared" si="271"/>
        <v>0</v>
      </c>
      <c r="AN121" s="42"/>
      <c r="AO121" s="43"/>
      <c r="AP121" s="43"/>
      <c r="AQ121" s="43"/>
      <c r="AR121" s="43"/>
      <c r="AS121" s="41">
        <f t="shared" si="272"/>
        <v>0</v>
      </c>
      <c r="AT121" s="42"/>
      <c r="AU121" s="43">
        <v>16</v>
      </c>
      <c r="AV121" s="43">
        <v>16</v>
      </c>
      <c r="AW121" s="43">
        <v>16</v>
      </c>
      <c r="AX121" s="43">
        <v>16</v>
      </c>
      <c r="AY121" s="41">
        <f t="shared" si="273"/>
        <v>64</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4</v>
      </c>
      <c r="BN121" s="17">
        <f t="shared" si="283"/>
        <v>0</v>
      </c>
      <c r="BO121" s="17">
        <f t="shared" si="284"/>
        <v>24</v>
      </c>
      <c r="BP121" s="17">
        <f t="shared" si="226"/>
        <v>1832</v>
      </c>
      <c r="BQ121" s="20">
        <f t="shared" si="285"/>
        <v>76.333333333333329</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436</v>
      </c>
      <c r="AD122" s="40">
        <f>SUM(AD116:AD121)</f>
        <v>336</v>
      </c>
      <c r="AE122" s="40">
        <f>SUM(AE116:AE121)</f>
        <v>374</v>
      </c>
      <c r="AF122" s="40">
        <f>SUM(AF116:AF121)</f>
        <v>398</v>
      </c>
      <c r="AG122" s="41">
        <f>SUM(AG116:AG121)</f>
        <v>1544</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307</v>
      </c>
      <c r="AV122" s="40">
        <f>SUM(AV116:AV121)</f>
        <v>403</v>
      </c>
      <c r="AW122" s="40">
        <f>SUM(AW116:AW121)</f>
        <v>378</v>
      </c>
      <c r="AX122" s="40">
        <f>SUM(AX116:AX121)</f>
        <v>335</v>
      </c>
      <c r="AY122" s="41">
        <f>SUM(AY116:AY121)</f>
        <v>1423</v>
      </c>
      <c r="AZ122" s="42"/>
      <c r="BA122" s="40">
        <f>SUM(BA116:BA121)</f>
        <v>286</v>
      </c>
      <c r="BB122" s="40">
        <f>SUM(BB116:BB121)</f>
        <v>275</v>
      </c>
      <c r="BC122" s="40">
        <f>SUM(BC116:BC121)</f>
        <v>324</v>
      </c>
      <c r="BD122" s="40">
        <f>SUM(BD116:BD121)</f>
        <v>322</v>
      </c>
      <c r="BE122" s="41">
        <f>SUM(BE116:BE121)</f>
        <v>1207</v>
      </c>
      <c r="BF122" s="44">
        <f t="shared" si="275"/>
        <v>4</v>
      </c>
      <c r="BG122" s="17">
        <f t="shared" si="276"/>
        <v>4</v>
      </c>
      <c r="BH122" s="17">
        <f t="shared" si="277"/>
        <v>4</v>
      </c>
      <c r="BI122" s="17">
        <f t="shared" si="278"/>
        <v>4</v>
      </c>
      <c r="BJ122" s="17">
        <f t="shared" si="279"/>
        <v>4</v>
      </c>
      <c r="BK122" s="17">
        <f t="shared" si="280"/>
        <v>0</v>
      </c>
      <c r="BL122" s="17">
        <f t="shared" si="281"/>
        <v>0</v>
      </c>
      <c r="BM122" s="17">
        <f t="shared" si="282"/>
        <v>4</v>
      </c>
      <c r="BN122" s="17">
        <f t="shared" si="283"/>
        <v>4</v>
      </c>
      <c r="BO122" s="17">
        <f t="shared" si="284"/>
        <v>28</v>
      </c>
      <c r="BP122" s="17">
        <f t="shared" si="226"/>
        <v>9317</v>
      </c>
      <c r="BQ122" s="20">
        <f t="shared" si="285"/>
        <v>332.75</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43</v>
      </c>
      <c r="AC123" s="40">
        <f>AC122+$AB$123</f>
        <v>479</v>
      </c>
      <c r="AD123" s="40">
        <f t="shared" ref="AD123:AF123" si="289">AD122+$AB$123</f>
        <v>379</v>
      </c>
      <c r="AE123" s="40">
        <f t="shared" si="289"/>
        <v>417</v>
      </c>
      <c r="AF123" s="40">
        <f t="shared" si="289"/>
        <v>441</v>
      </c>
      <c r="AG123" s="41">
        <f>AC123+AD123+AE123+AF123</f>
        <v>1716</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60</v>
      </c>
      <c r="AU123" s="40">
        <f>AU122+$AT$123-AU121</f>
        <v>351</v>
      </c>
      <c r="AV123" s="40">
        <f t="shared" ref="AV123:AX123" si="291">AV122+$AT$123-AV121</f>
        <v>447</v>
      </c>
      <c r="AW123" s="40">
        <f t="shared" si="291"/>
        <v>422</v>
      </c>
      <c r="AX123" s="40">
        <f t="shared" si="291"/>
        <v>379</v>
      </c>
      <c r="AY123" s="41">
        <f>AU123+AV123+AW123+AX123</f>
        <v>1599</v>
      </c>
      <c r="AZ123" s="39">
        <f>SUM(AZ116:AZ121)</f>
        <v>85</v>
      </c>
      <c r="BA123" s="40">
        <f>BA122+$AZ$123</f>
        <v>371</v>
      </c>
      <c r="BB123" s="40">
        <f>BB122+$AZ$123</f>
        <v>360</v>
      </c>
      <c r="BC123" s="40">
        <f>BC122+$AZ$123</f>
        <v>409</v>
      </c>
      <c r="BD123" s="40">
        <f>BD122+$AZ$123</f>
        <v>407</v>
      </c>
      <c r="BE123" s="41">
        <f>BA123+BB123+BC123+BD123</f>
        <v>1547</v>
      </c>
      <c r="BF123" s="44">
        <f t="shared" si="275"/>
        <v>4</v>
      </c>
      <c r="BG123" s="17">
        <f t="shared" si="276"/>
        <v>4</v>
      </c>
      <c r="BH123" s="17">
        <f t="shared" si="277"/>
        <v>4</v>
      </c>
      <c r="BI123" s="17">
        <f t="shared" si="278"/>
        <v>4</v>
      </c>
      <c r="BJ123" s="17">
        <f t="shared" si="279"/>
        <v>4</v>
      </c>
      <c r="BK123" s="17">
        <f t="shared" si="280"/>
        <v>0</v>
      </c>
      <c r="BL123" s="17">
        <f t="shared" si="281"/>
        <v>0</v>
      </c>
      <c r="BM123" s="17">
        <f t="shared" si="282"/>
        <v>4</v>
      </c>
      <c r="BN123" s="17">
        <f t="shared" si="283"/>
        <v>4</v>
      </c>
      <c r="BO123" s="17">
        <f t="shared" si="284"/>
        <v>28</v>
      </c>
      <c r="BP123" s="17">
        <f t="shared" si="226"/>
        <v>11305</v>
      </c>
      <c r="BQ123" s="20">
        <f t="shared" si="285"/>
        <v>403.75</v>
      </c>
    </row>
    <row r="124" spans="1:69" ht="15.75" customHeight="1" x14ac:dyDescent="0.25">
      <c r="A124" s="36"/>
      <c r="B124" s="37" t="s">
        <v>36</v>
      </c>
      <c r="C124" s="46"/>
      <c r="D124" s="42"/>
      <c r="E124" s="40">
        <f t="shared" ref="E124:I125" si="292">IF($D$123&gt;0,IF(E122=E110,0.5,IF(E122&gt;E110,1,0)),0)</f>
        <v>0</v>
      </c>
      <c r="F124" s="40">
        <f t="shared" si="292"/>
        <v>0</v>
      </c>
      <c r="G124" s="40">
        <f t="shared" si="292"/>
        <v>0</v>
      </c>
      <c r="H124" s="40">
        <f t="shared" si="292"/>
        <v>0</v>
      </c>
      <c r="I124" s="41">
        <f t="shared" si="292"/>
        <v>0</v>
      </c>
      <c r="J124" s="42"/>
      <c r="K124" s="40">
        <f t="shared" ref="K124:O125" si="293">IF($J$123&gt;0,IF(K122=K59,0.5,IF(K122&gt;K59,1,0)),0)</f>
        <v>0</v>
      </c>
      <c r="L124" s="40">
        <f t="shared" si="293"/>
        <v>0</v>
      </c>
      <c r="M124" s="40">
        <f t="shared" si="293"/>
        <v>0</v>
      </c>
      <c r="N124" s="40">
        <f t="shared" si="293"/>
        <v>0</v>
      </c>
      <c r="O124" s="41">
        <f t="shared" si="293"/>
        <v>0</v>
      </c>
      <c r="P124" s="42"/>
      <c r="Q124" s="40">
        <f t="shared" ref="Q124:U125" si="294">IF($P$123&gt;0,IF(Q122=Q9,0.5,IF(Q122&gt;Q9,1,0)),0)</f>
        <v>0</v>
      </c>
      <c r="R124" s="40">
        <f t="shared" si="294"/>
        <v>0</v>
      </c>
      <c r="S124" s="40">
        <f t="shared" si="294"/>
        <v>0</v>
      </c>
      <c r="T124" s="40">
        <f t="shared" si="294"/>
        <v>0</v>
      </c>
      <c r="U124" s="41">
        <f t="shared" si="294"/>
        <v>0</v>
      </c>
      <c r="V124" s="42"/>
      <c r="W124" s="40">
        <f>IF($V$123&gt;0,IF(W122=W22,0.5,IF(W122&gt;W22,1,0)),0)</f>
        <v>0.5</v>
      </c>
      <c r="X124" s="40">
        <f t="shared" ref="W124:AA125" si="295">IF($V$123&gt;0,IF(X122=X22,0.5,IF(X122&gt;X22,1,0)),0)</f>
        <v>0.5</v>
      </c>
      <c r="Y124" s="40">
        <f t="shared" si="295"/>
        <v>0.5</v>
      </c>
      <c r="Z124" s="40">
        <f t="shared" si="295"/>
        <v>0.5</v>
      </c>
      <c r="AA124" s="41">
        <f t="shared" si="295"/>
        <v>0.5</v>
      </c>
      <c r="AB124" s="42"/>
      <c r="AC124" s="40">
        <f t="shared" ref="AC124:AG125" si="296">IF($AB$123&gt;0,IF(AC122=AC86,0.5,IF(AC122&gt;AC86,1,0)),0)</f>
        <v>0.5</v>
      </c>
      <c r="AD124" s="40">
        <f t="shared" si="296"/>
        <v>0.5</v>
      </c>
      <c r="AE124" s="40">
        <f t="shared" si="296"/>
        <v>0.5</v>
      </c>
      <c r="AF124" s="40">
        <f t="shared" si="296"/>
        <v>0.5</v>
      </c>
      <c r="AG124" s="41">
        <f t="shared" si="296"/>
        <v>0.5</v>
      </c>
      <c r="AH124" s="42"/>
      <c r="AI124" s="40">
        <f t="shared" ref="AI124:AM125" si="297">IF($AH$123&gt;0,IF(AI122=AI47,0.5,IF(AI122&gt;AI47,1,0)),0)</f>
        <v>0</v>
      </c>
      <c r="AJ124" s="40">
        <f t="shared" si="297"/>
        <v>0</v>
      </c>
      <c r="AK124" s="40">
        <f t="shared" si="297"/>
        <v>0</v>
      </c>
      <c r="AL124" s="40">
        <f t="shared" si="297"/>
        <v>0</v>
      </c>
      <c r="AM124" s="41">
        <f t="shared" si="297"/>
        <v>0</v>
      </c>
      <c r="AN124" s="42"/>
      <c r="AO124" s="40">
        <f t="shared" ref="AO124:AS125" si="298">IF($AN$123&gt;0,IF(AO122=AO35,0.5,IF(AO122&gt;AO35,1,0)),0)</f>
        <v>0</v>
      </c>
      <c r="AP124" s="40">
        <f t="shared" si="298"/>
        <v>0</v>
      </c>
      <c r="AQ124" s="40">
        <f t="shared" si="298"/>
        <v>0</v>
      </c>
      <c r="AR124" s="40">
        <f t="shared" si="298"/>
        <v>0</v>
      </c>
      <c r="AS124" s="41">
        <f t="shared" si="298"/>
        <v>0</v>
      </c>
      <c r="AT124" s="42"/>
      <c r="AU124" s="40">
        <f t="shared" ref="AU124:AY125" si="299">IF($AT$123&gt;0,IF(AU122=AU72,0.5,IF(AU122&gt;AU72,1,0)),0)</f>
        <v>0.5</v>
      </c>
      <c r="AV124" s="40">
        <f t="shared" si="299"/>
        <v>0.5</v>
      </c>
      <c r="AW124" s="40">
        <f t="shared" si="299"/>
        <v>0.5</v>
      </c>
      <c r="AX124" s="40">
        <f t="shared" si="299"/>
        <v>0.5</v>
      </c>
      <c r="AY124" s="41">
        <f t="shared" si="299"/>
        <v>0.5</v>
      </c>
      <c r="AZ124" s="42"/>
      <c r="BA124" s="40">
        <f t="shared" ref="BA124:BE125" si="300">IF($AZ$123&gt;0,IF(BA122=BA98,0.5,IF(BA122&gt;BA98,1,0)),0)</f>
        <v>0.5</v>
      </c>
      <c r="BB124" s="40">
        <f t="shared" si="300"/>
        <v>0.5</v>
      </c>
      <c r="BC124" s="40">
        <f t="shared" si="300"/>
        <v>0.5</v>
      </c>
      <c r="BD124" s="40">
        <f t="shared" si="300"/>
        <v>0.5</v>
      </c>
      <c r="BE124" s="41">
        <f t="shared" si="300"/>
        <v>0.5</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2"/>
        <v>0</v>
      </c>
      <c r="F125" s="40">
        <f t="shared" si="292"/>
        <v>0</v>
      </c>
      <c r="G125" s="40">
        <f t="shared" si="292"/>
        <v>0</v>
      </c>
      <c r="H125" s="40">
        <f t="shared" si="292"/>
        <v>0</v>
      </c>
      <c r="I125" s="41">
        <f t="shared" si="292"/>
        <v>0</v>
      </c>
      <c r="J125" s="42"/>
      <c r="K125" s="40">
        <f t="shared" si="293"/>
        <v>0</v>
      </c>
      <c r="L125" s="40">
        <f t="shared" si="293"/>
        <v>0</v>
      </c>
      <c r="M125" s="40">
        <f t="shared" si="293"/>
        <v>0</v>
      </c>
      <c r="N125" s="40">
        <f t="shared" si="293"/>
        <v>0</v>
      </c>
      <c r="O125" s="41">
        <f t="shared" si="293"/>
        <v>0</v>
      </c>
      <c r="P125" s="42"/>
      <c r="Q125" s="40">
        <f t="shared" si="294"/>
        <v>0</v>
      </c>
      <c r="R125" s="40">
        <f t="shared" si="294"/>
        <v>0</v>
      </c>
      <c r="S125" s="40">
        <f t="shared" si="294"/>
        <v>0</v>
      </c>
      <c r="T125" s="40">
        <f t="shared" si="294"/>
        <v>0</v>
      </c>
      <c r="U125" s="41">
        <f t="shared" si="294"/>
        <v>0</v>
      </c>
      <c r="V125" s="42"/>
      <c r="W125" s="40">
        <f t="shared" si="295"/>
        <v>0.5</v>
      </c>
      <c r="X125" s="40">
        <f t="shared" si="295"/>
        <v>0.5</v>
      </c>
      <c r="Y125" s="40">
        <f t="shared" si="295"/>
        <v>0.5</v>
      </c>
      <c r="Z125" s="40">
        <f t="shared" si="295"/>
        <v>0.5</v>
      </c>
      <c r="AA125" s="41">
        <f t="shared" si="295"/>
        <v>0.5</v>
      </c>
      <c r="AB125" s="42"/>
      <c r="AC125" s="40">
        <f>IF($AB$123&gt;0,IF(AC123=AC87,0.5,IF(AC123&gt;AC87,1,0)),0)</f>
        <v>0.5</v>
      </c>
      <c r="AD125" s="40">
        <f t="shared" si="296"/>
        <v>0.5</v>
      </c>
      <c r="AE125" s="40">
        <f t="shared" si="296"/>
        <v>0.5</v>
      </c>
      <c r="AF125" s="40">
        <f t="shared" si="296"/>
        <v>0.5</v>
      </c>
      <c r="AG125" s="41">
        <f t="shared" si="296"/>
        <v>0.5</v>
      </c>
      <c r="AH125" s="42"/>
      <c r="AI125" s="40">
        <f t="shared" si="297"/>
        <v>0</v>
      </c>
      <c r="AJ125" s="40">
        <f t="shared" si="297"/>
        <v>0</v>
      </c>
      <c r="AK125" s="40">
        <f t="shared" si="297"/>
        <v>0</v>
      </c>
      <c r="AL125" s="40">
        <f t="shared" si="297"/>
        <v>0</v>
      </c>
      <c r="AM125" s="41">
        <f t="shared" si="297"/>
        <v>0</v>
      </c>
      <c r="AN125" s="42"/>
      <c r="AO125" s="40">
        <f t="shared" si="298"/>
        <v>0</v>
      </c>
      <c r="AP125" s="40">
        <f t="shared" si="298"/>
        <v>0</v>
      </c>
      <c r="AQ125" s="40">
        <f t="shared" si="298"/>
        <v>0</v>
      </c>
      <c r="AR125" s="40">
        <f t="shared" si="298"/>
        <v>0</v>
      </c>
      <c r="AS125" s="41">
        <f t="shared" si="298"/>
        <v>0</v>
      </c>
      <c r="AT125" s="42"/>
      <c r="AU125" s="40">
        <f t="shared" si="299"/>
        <v>0.5</v>
      </c>
      <c r="AV125" s="40">
        <f t="shared" si="299"/>
        <v>0.5</v>
      </c>
      <c r="AW125" s="40">
        <f t="shared" si="299"/>
        <v>0.5</v>
      </c>
      <c r="AX125" s="40">
        <f t="shared" si="299"/>
        <v>0.5</v>
      </c>
      <c r="AY125" s="41">
        <f t="shared" si="299"/>
        <v>0.5</v>
      </c>
      <c r="AZ125" s="42"/>
      <c r="BA125" s="40">
        <f t="shared" si="300"/>
        <v>0.5</v>
      </c>
      <c r="BB125" s="40">
        <f t="shared" si="300"/>
        <v>0.5</v>
      </c>
      <c r="BC125" s="40">
        <f t="shared" si="300"/>
        <v>0.5</v>
      </c>
      <c r="BD125" s="40">
        <f t="shared" si="300"/>
        <v>0.5</v>
      </c>
      <c r="BE125" s="41">
        <f t="shared" si="300"/>
        <v>0.5</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5</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5</v>
      </c>
      <c r="AZ126" s="130"/>
      <c r="BA126" s="131"/>
      <c r="BB126" s="131"/>
      <c r="BC126" s="131"/>
      <c r="BD126" s="131"/>
      <c r="BE126" s="132">
        <f>SUM(BA124+BB124+BC124+BD124+BE124+BA125+BB125+BC125+BD125+BE125)</f>
        <v>5</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15180</v>
      </c>
      <c r="AH129" s="101"/>
      <c r="AI129" s="102"/>
      <c r="AJ129" s="102"/>
      <c r="AK129" s="102"/>
      <c r="AL129" s="102"/>
      <c r="AM129" s="104">
        <f>AM122+AM110+AM98+AM86+AM72+AM59+AM47+AM35+AM22+AM9</f>
        <v>12316</v>
      </c>
      <c r="AN129" s="101"/>
      <c r="AO129" s="102"/>
      <c r="AP129" s="102"/>
      <c r="AQ129" s="102"/>
      <c r="AR129" s="102"/>
      <c r="AS129" s="104">
        <f>AS122+AS110+AS98+AS86+AS72+AS59+AS47+AS35+AS22+AS9</f>
        <v>11759</v>
      </c>
      <c r="AT129" s="101"/>
      <c r="AU129" s="102"/>
      <c r="AV129" s="102"/>
      <c r="AW129" s="102"/>
      <c r="AX129" s="102"/>
      <c r="AY129" s="104">
        <f>AY122+AY110+AY98+AY86+AY72+AY59+AY47+AY35+AY22+AY9</f>
        <v>14603</v>
      </c>
      <c r="AZ129" s="101"/>
      <c r="BA129" s="102"/>
      <c r="BB129" s="102"/>
      <c r="BC129" s="102"/>
      <c r="BD129" s="102"/>
      <c r="BE129" s="104">
        <f>BE122+BE110+BE98+BE86+BE72+BE59+BE47+BE35+BE22+BE9</f>
        <v>15081</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237.1875</v>
      </c>
      <c r="AH130" s="108"/>
      <c r="AI130" s="109"/>
      <c r="AJ130" s="109"/>
      <c r="AK130" s="109"/>
      <c r="AL130" s="109"/>
      <c r="AM130" s="110">
        <f>AM129/64</f>
        <v>192.4375</v>
      </c>
      <c r="AN130" s="108"/>
      <c r="AO130" s="109"/>
      <c r="AP130" s="109"/>
      <c r="AQ130" s="109"/>
      <c r="AR130" s="109"/>
      <c r="AS130" s="110">
        <f>AS129/64</f>
        <v>183.734375</v>
      </c>
      <c r="AT130" s="108"/>
      <c r="AU130" s="109"/>
      <c r="AV130" s="109"/>
      <c r="AW130" s="109"/>
      <c r="AX130" s="109"/>
      <c r="AY130" s="110">
        <f>AY129/64</f>
        <v>228.171875</v>
      </c>
      <c r="AZ130" s="108"/>
      <c r="BA130" s="109"/>
      <c r="BB130" s="109"/>
      <c r="BC130" s="109"/>
      <c r="BD130" s="109"/>
      <c r="BE130" s="110">
        <f>BE129/64</f>
        <v>235.640625</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B24" sqref="B24"/>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équipe'!B18</f>
        <v>4</v>
      </c>
      <c r="B2" s="17">
        <f>'Détail par équipe'!C18</f>
        <v>0</v>
      </c>
      <c r="C2" s="20"/>
      <c r="D2" s="20"/>
      <c r="E2" s="113">
        <f>ROUNDDOWN('Détail par équipe'!BO18+C2,0)</f>
        <v>0</v>
      </c>
      <c r="F2" s="113">
        <f>ROUNDDOWN('Détail par équipe'!BP18+D2,0)</f>
        <v>0</v>
      </c>
      <c r="G2" s="21" t="e">
        <f t="shared" ref="G2:G33" si="0">ROUNDDOWN(F2/E2,0)</f>
        <v>#DIV/0!</v>
      </c>
      <c r="H2" s="21" t="e">
        <f t="shared" ref="H2:H33" si="1">ROUNDDOWN(IF(G2&gt;220,0,((220-G2)*0.7)),0)</f>
        <v>#DIV/0!</v>
      </c>
    </row>
    <row r="3" spans="1:8" hidden="1" x14ac:dyDescent="0.2">
      <c r="A3" s="17">
        <f>'Détail par équipe'!B108</f>
        <v>5</v>
      </c>
      <c r="B3" s="17">
        <f>'Détail par équipe'!C108</f>
        <v>0</v>
      </c>
      <c r="C3" s="20"/>
      <c r="D3" s="20"/>
      <c r="E3" s="113">
        <f>ROUNDDOWN('Détail par équipe'!BO108+C3,0)</f>
        <v>0</v>
      </c>
      <c r="F3" s="113">
        <f>ROUNDDOWN('Détail par équipe'!BP108+D3,0)</f>
        <v>0</v>
      </c>
      <c r="G3" s="21" t="e">
        <f t="shared" si="0"/>
        <v>#DIV/0!</v>
      </c>
      <c r="H3" s="21" t="e">
        <f t="shared" si="1"/>
        <v>#DIV/0!</v>
      </c>
    </row>
    <row r="4" spans="1:8" hidden="1" x14ac:dyDescent="0.2">
      <c r="A4" s="17">
        <f>'Détail par équipe'!B7</f>
        <v>5</v>
      </c>
      <c r="B4" s="17">
        <f>'Détail par équipe'!C7</f>
        <v>0</v>
      </c>
      <c r="C4" s="20"/>
      <c r="D4" s="20"/>
      <c r="E4" s="113">
        <f>ROUNDDOWN('Détail par équipe'!BO7+C4,0)</f>
        <v>0</v>
      </c>
      <c r="F4" s="113">
        <f>ROUNDDOWN('Détail par équipe'!BP7+D4,0)</f>
        <v>0</v>
      </c>
      <c r="G4" s="21" t="e">
        <f t="shared" si="0"/>
        <v>#DIV/0!</v>
      </c>
      <c r="H4" s="21" t="e">
        <f t="shared" si="1"/>
        <v>#DIV/0!</v>
      </c>
    </row>
    <row r="5" spans="1:8" hidden="1" x14ac:dyDescent="0.2">
      <c r="A5" s="17">
        <f>'Détail par équipe'!B19</f>
        <v>5</v>
      </c>
      <c r="B5" s="17">
        <f>'Détail par équipe'!C19</f>
        <v>0</v>
      </c>
      <c r="C5" s="20"/>
      <c r="D5" s="20"/>
      <c r="E5" s="113">
        <f>ROUNDDOWN('Détail par équipe'!BO19+C5,0)</f>
        <v>0</v>
      </c>
      <c r="F5" s="113">
        <f>ROUNDDOWN('Détail par équipe'!BP19+D5,0)</f>
        <v>0</v>
      </c>
      <c r="G5" s="21" t="e">
        <f t="shared" si="0"/>
        <v>#DIV/0!</v>
      </c>
      <c r="H5" s="21" t="e">
        <f t="shared" si="1"/>
        <v>#DIV/0!</v>
      </c>
    </row>
    <row r="6" spans="1:8" hidden="1" x14ac:dyDescent="0.2">
      <c r="A6" s="17">
        <f>'Détail par équipe'!B32</f>
        <v>5</v>
      </c>
      <c r="B6" s="17">
        <f>'Détail par équipe'!C32</f>
        <v>0</v>
      </c>
      <c r="C6" s="20"/>
      <c r="D6" s="20"/>
      <c r="E6" s="113">
        <f>ROUNDDOWN('Détail par équipe'!BO32+C6,0)</f>
        <v>0</v>
      </c>
      <c r="F6" s="113">
        <f>ROUNDDOWN('Détail par équipe'!BP32+D6,0)</f>
        <v>0</v>
      </c>
      <c r="G6" s="21" t="e">
        <f t="shared" si="0"/>
        <v>#DIV/0!</v>
      </c>
      <c r="H6" s="21" t="e">
        <f t="shared" si="1"/>
        <v>#DIV/0!</v>
      </c>
    </row>
    <row r="7" spans="1:8" hidden="1" x14ac:dyDescent="0.2">
      <c r="A7" s="17">
        <f>'Détail par équipe'!B57</f>
        <v>5</v>
      </c>
      <c r="B7" s="17">
        <f>'Détail par équipe'!C57</f>
        <v>0</v>
      </c>
      <c r="C7" s="20"/>
      <c r="D7" s="20"/>
      <c r="E7" s="113">
        <f>ROUNDDOWN('Détail par équipe'!BO57+C7,0)</f>
        <v>0</v>
      </c>
      <c r="F7" s="113">
        <f>ROUNDDOWN('Détail par équipe'!BP57+D7,0)</f>
        <v>0</v>
      </c>
      <c r="G7" s="21" t="e">
        <f t="shared" si="0"/>
        <v>#DIV/0!</v>
      </c>
      <c r="H7" s="21" t="e">
        <f t="shared" si="1"/>
        <v>#DIV/0!</v>
      </c>
    </row>
    <row r="8" spans="1:8" hidden="1" x14ac:dyDescent="0.2">
      <c r="A8" s="17">
        <f>'Détail par équipe'!B69</f>
        <v>5</v>
      </c>
      <c r="B8" s="17">
        <f>'Détail par équipe'!C69</f>
        <v>0</v>
      </c>
      <c r="C8" s="20"/>
      <c r="D8" s="20"/>
      <c r="E8" s="113">
        <f>ROUNDDOWN('Détail par équipe'!BO69+C8,0)</f>
        <v>0</v>
      </c>
      <c r="F8" s="113">
        <f>ROUNDDOWN('Détail par équipe'!BP69+D8,0)</f>
        <v>0</v>
      </c>
      <c r="G8" s="21" t="e">
        <f t="shared" si="0"/>
        <v>#DIV/0!</v>
      </c>
      <c r="H8" s="21" t="e">
        <f t="shared" si="1"/>
        <v>#DIV/0!</v>
      </c>
    </row>
    <row r="9" spans="1:8" hidden="1" x14ac:dyDescent="0.2">
      <c r="A9" s="17">
        <f>'Détail par équipe'!B120</f>
        <v>5</v>
      </c>
      <c r="B9" s="17">
        <f>'Détail par équipe'!C120</f>
        <v>0</v>
      </c>
      <c r="C9" s="20"/>
      <c r="D9" s="20"/>
      <c r="E9" s="113">
        <f>ROUNDDOWN('Détail par équipe'!BO120+C9,0)</f>
        <v>12</v>
      </c>
      <c r="F9" s="113">
        <f>ROUNDDOWN('Détail par équipe'!BP120+D9,0)</f>
        <v>4093</v>
      </c>
      <c r="G9" s="21">
        <f t="shared" si="0"/>
        <v>341</v>
      </c>
      <c r="H9" s="21">
        <f t="shared" si="1"/>
        <v>0</v>
      </c>
    </row>
    <row r="10" spans="1:8" hidden="1" x14ac:dyDescent="0.2">
      <c r="A10" s="17">
        <f>'Détail par équipe'!B33</f>
        <v>6</v>
      </c>
      <c r="B10" s="17">
        <f>'Détail par équipe'!C33</f>
        <v>0</v>
      </c>
      <c r="C10" s="20"/>
      <c r="D10" s="20"/>
      <c r="E10" s="113">
        <f>ROUNDDOWN('Détail par équipe'!BO33+C10,0)</f>
        <v>0</v>
      </c>
      <c r="F10" s="113">
        <f>ROUNDDOWN('Détail par équipe'!BP33+D10,0)</f>
        <v>0</v>
      </c>
      <c r="G10" s="21" t="e">
        <f t="shared" si="0"/>
        <v>#DIV/0!</v>
      </c>
      <c r="H10" s="21" t="e">
        <f t="shared" si="1"/>
        <v>#DIV/0!</v>
      </c>
    </row>
    <row r="11" spans="1:8" hidden="1" x14ac:dyDescent="0.2">
      <c r="A11" s="17">
        <f>'Détail par équipe'!B46</f>
        <v>6</v>
      </c>
      <c r="B11" s="17">
        <f>'Détail par équipe'!C46</f>
        <v>0</v>
      </c>
      <c r="C11" s="20"/>
      <c r="D11" s="20"/>
      <c r="E11" s="113">
        <f>ROUNDDOWN('Détail par équipe'!BO46+C11,0)</f>
        <v>0</v>
      </c>
      <c r="F11" s="113">
        <f>ROUNDDOWN('Détail par équipe'!BP46+D11,0)</f>
        <v>0</v>
      </c>
      <c r="G11" s="21" t="e">
        <f t="shared" si="0"/>
        <v>#DIV/0!</v>
      </c>
      <c r="H11" s="21" t="e">
        <f t="shared" si="1"/>
        <v>#DIV/0!</v>
      </c>
    </row>
    <row r="12" spans="1:8" hidden="1" x14ac:dyDescent="0.2">
      <c r="A12" s="17">
        <f>'Détail par équipe'!B70</f>
        <v>6</v>
      </c>
      <c r="B12" s="17">
        <f>'Détail par équipe'!C70</f>
        <v>0</v>
      </c>
      <c r="C12" s="20"/>
      <c r="D12" s="20"/>
      <c r="E12" s="113">
        <f>ROUNDDOWN('Détail par équipe'!BO70+C12,0)</f>
        <v>0</v>
      </c>
      <c r="F12" s="113">
        <f>ROUNDDOWN('Détail par équipe'!BP70+D12,0)</f>
        <v>0</v>
      </c>
      <c r="G12" s="21" t="e">
        <f t="shared" si="0"/>
        <v>#DIV/0!</v>
      </c>
      <c r="H12" s="21" t="e">
        <f t="shared" si="1"/>
        <v>#DIV/0!</v>
      </c>
    </row>
    <row r="13" spans="1:8" hidden="1" x14ac:dyDescent="0.2">
      <c r="A13" s="17">
        <f>'Détail par équipe'!B83</f>
        <v>6</v>
      </c>
      <c r="B13" s="17">
        <f>'Détail par équipe'!C83</f>
        <v>0</v>
      </c>
      <c r="C13" s="20"/>
      <c r="D13" s="20"/>
      <c r="E13" s="113">
        <f>ROUNDDOWN('Détail par équipe'!BO83+C13,0)</f>
        <v>0</v>
      </c>
      <c r="F13" s="113">
        <f>ROUNDDOWN('Détail par équipe'!BP83+D13,0)</f>
        <v>0</v>
      </c>
      <c r="G13" s="21" t="e">
        <f t="shared" si="0"/>
        <v>#DIV/0!</v>
      </c>
      <c r="H13" s="21" t="e">
        <f t="shared" si="1"/>
        <v>#DIV/0!</v>
      </c>
    </row>
    <row r="14" spans="1:8" hidden="1" x14ac:dyDescent="0.2">
      <c r="A14" s="17">
        <f>'Détail par équipe'!B84</f>
        <v>7</v>
      </c>
      <c r="B14" s="17">
        <f>'Détail par équipe'!C84</f>
        <v>0</v>
      </c>
      <c r="C14" s="20"/>
      <c r="D14" s="20"/>
      <c r="E14" s="113">
        <f>ROUNDDOWN('Détail par équipe'!BO84+C14,0)</f>
        <v>0</v>
      </c>
      <c r="F14" s="113">
        <f>ROUNDDOWN('Détail par équipe'!BP84+D14,0)</f>
        <v>0</v>
      </c>
      <c r="G14" s="21" t="e">
        <f t="shared" si="0"/>
        <v>#DIV/0!</v>
      </c>
      <c r="H14" s="21" t="e">
        <f t="shared" si="1"/>
        <v>#DIV/0!</v>
      </c>
    </row>
    <row r="15" spans="1:8" hidden="1" x14ac:dyDescent="0.2">
      <c r="A15" s="17">
        <f>'Détail par équipe'!B85</f>
        <v>8</v>
      </c>
      <c r="B15" s="17">
        <f>'Détail par équipe'!C85</f>
        <v>0</v>
      </c>
      <c r="C15" s="20"/>
      <c r="D15" s="20"/>
      <c r="E15" s="113">
        <f>'Détail par équipe'!BO85+C15</f>
        <v>0</v>
      </c>
      <c r="F15" s="113">
        <f>'Détail par équipe'!BP85+D15</f>
        <v>0</v>
      </c>
      <c r="G15" s="21" t="e">
        <f t="shared" si="0"/>
        <v>#DIV/0!</v>
      </c>
      <c r="H15" s="21" t="e">
        <f t="shared" si="1"/>
        <v>#DIV/0!</v>
      </c>
    </row>
    <row r="16" spans="1:8" x14ac:dyDescent="0.2">
      <c r="A16" s="10" t="str">
        <f>'Détail par équipe'!B65</f>
        <v>Bourgeois</v>
      </c>
      <c r="B16" s="10" t="str">
        <f>'Détail par équipe'!C65</f>
        <v>Anne</v>
      </c>
      <c r="C16" s="20">
        <v>36</v>
      </c>
      <c r="D16" s="20">
        <v>5878</v>
      </c>
      <c r="E16" s="113">
        <f>ROUNDDOWN('Détail par équipe'!BO65+C16,0)</f>
        <v>60</v>
      </c>
      <c r="F16" s="113">
        <f>ROUNDDOWN('Détail par équipe'!BP65+D16,0)</f>
        <v>9895</v>
      </c>
      <c r="G16" s="114">
        <f t="shared" si="0"/>
        <v>164</v>
      </c>
      <c r="H16" s="114">
        <f t="shared" si="1"/>
        <v>39</v>
      </c>
    </row>
    <row r="17" spans="1:8" x14ac:dyDescent="0.2">
      <c r="A17" s="17" t="str">
        <f>'Détail par équipe'!B118</f>
        <v>Brunaud</v>
      </c>
      <c r="B17" s="17" t="str">
        <f>'Détail par équipe'!C118</f>
        <v>Michèle</v>
      </c>
      <c r="C17" s="20">
        <v>4</v>
      </c>
      <c r="D17" s="20">
        <v>558</v>
      </c>
      <c r="E17" s="113">
        <f>ROUNDDOWN('Détail par équipe'!BO118+C17,0)</f>
        <v>4</v>
      </c>
      <c r="F17" s="113">
        <f>ROUNDDOWN('Détail par équipe'!BP118+D17,0)</f>
        <v>558</v>
      </c>
      <c r="G17" s="21">
        <f t="shared" si="0"/>
        <v>139</v>
      </c>
      <c r="H17" s="21">
        <f t="shared" si="1"/>
        <v>56</v>
      </c>
    </row>
    <row r="18" spans="1:8" x14ac:dyDescent="0.2">
      <c r="A18" s="17" t="str">
        <f>'Détail par équipe'!B5</f>
        <v>Coquillard</v>
      </c>
      <c r="B18" s="17" t="str">
        <f>'Détail par équipe'!C5</f>
        <v>Christophe</v>
      </c>
      <c r="C18" s="20">
        <v>16</v>
      </c>
      <c r="D18" s="20">
        <v>3097</v>
      </c>
      <c r="E18" s="113">
        <f>ROUNDDOWN('Détail par équipe'!BO5+C18,0)</f>
        <v>32</v>
      </c>
      <c r="F18" s="113">
        <f>ROUNDDOWN('Détail par équipe'!BP5+D18,0)</f>
        <v>6394</v>
      </c>
      <c r="G18" s="21">
        <f t="shared" si="0"/>
        <v>199</v>
      </c>
      <c r="H18" s="21">
        <f t="shared" si="1"/>
        <v>14</v>
      </c>
    </row>
    <row r="19" spans="1:8" x14ac:dyDescent="0.2">
      <c r="A19" s="10" t="str">
        <f>'Détail par équipe'!B28</f>
        <v>Dehorter</v>
      </c>
      <c r="B19" s="10" t="str">
        <f>'Détail par équipe'!C28</f>
        <v>Pascal</v>
      </c>
      <c r="C19" s="20">
        <v>12</v>
      </c>
      <c r="D19" s="20">
        <v>2251</v>
      </c>
      <c r="E19" s="113">
        <f>ROUNDDOWN('Détail par équipe'!BO28+C19,0)</f>
        <v>12</v>
      </c>
      <c r="F19" s="113">
        <f>ROUNDDOWN('Détail par équipe'!BP28+D19,0)</f>
        <v>2251</v>
      </c>
      <c r="G19" s="114">
        <f t="shared" si="0"/>
        <v>187</v>
      </c>
      <c r="H19" s="114">
        <f t="shared" si="1"/>
        <v>23</v>
      </c>
    </row>
    <row r="20" spans="1:8" x14ac:dyDescent="0.2">
      <c r="A20" s="17" t="str">
        <f>'Détail par équipe'!B117</f>
        <v>Evangelista</v>
      </c>
      <c r="B20" s="17" t="str">
        <f>'Détail par équipe'!C117</f>
        <v>Sylvie</v>
      </c>
      <c r="C20" s="20">
        <v>36</v>
      </c>
      <c r="D20" s="20">
        <v>5432</v>
      </c>
      <c r="E20" s="113">
        <f>ROUNDDOWN('Détail par équipe'!BO117+C20,0)</f>
        <v>44</v>
      </c>
      <c r="F20" s="113">
        <f>ROUNDDOWN('Détail par équipe'!BP117+D20,0)</f>
        <v>6569</v>
      </c>
      <c r="G20" s="21">
        <f t="shared" si="0"/>
        <v>149</v>
      </c>
      <c r="H20" s="21">
        <f t="shared" si="1"/>
        <v>49</v>
      </c>
    </row>
    <row r="21" spans="1:8" x14ac:dyDescent="0.2">
      <c r="A21" s="17" t="str">
        <f>'Détail par équipe'!B105</f>
        <v>Gouyon</v>
      </c>
      <c r="B21" s="17" t="str">
        <f>'Détail par équipe'!C105</f>
        <v>Stéphane</v>
      </c>
      <c r="C21" s="20">
        <v>60</v>
      </c>
      <c r="D21" s="20">
        <v>9396</v>
      </c>
      <c r="E21" s="113">
        <f>ROUNDDOWN('Détail par équipe'!BO105+C21,0)</f>
        <v>95</v>
      </c>
      <c r="F21" s="113">
        <f>ROUNDDOWN('Détail par équipe'!BP105+D21,0)</f>
        <v>15391</v>
      </c>
      <c r="G21" s="21">
        <f t="shared" si="0"/>
        <v>162</v>
      </c>
      <c r="H21" s="21">
        <f t="shared" si="1"/>
        <v>40</v>
      </c>
    </row>
    <row r="22" spans="1:8" x14ac:dyDescent="0.2">
      <c r="A22" s="10" t="str">
        <f>'Détail par équipe'!B41</f>
        <v>Grant</v>
      </c>
      <c r="B22" s="10" t="str">
        <f>'Détail par équipe'!C41</f>
        <v>Olivier</v>
      </c>
      <c r="C22" s="20">
        <v>40</v>
      </c>
      <c r="D22" s="20">
        <v>7247</v>
      </c>
      <c r="E22" s="113">
        <f>ROUNDDOWN('Détail par équipe'!BO41+C22,0)</f>
        <v>52</v>
      </c>
      <c r="F22" s="113">
        <f>ROUNDDOWN('Détail par équipe'!BP41+D22,0)</f>
        <v>9463</v>
      </c>
      <c r="G22" s="114">
        <f t="shared" si="0"/>
        <v>181</v>
      </c>
      <c r="H22" s="114">
        <f t="shared" si="1"/>
        <v>27</v>
      </c>
    </row>
    <row r="23" spans="1:8" ht="13.5" customHeight="1" x14ac:dyDescent="0.2">
      <c r="A23" s="17" t="str">
        <f>'Détail par équipe'!B95</f>
        <v>Grosjean</v>
      </c>
      <c r="B23" s="17" t="str">
        <f>'Détail par équipe'!C95</f>
        <v>Louis</v>
      </c>
      <c r="C23" s="20">
        <v>48</v>
      </c>
      <c r="D23" s="20">
        <v>7338</v>
      </c>
      <c r="E23" s="113">
        <f>ROUNDDOWN('Détail par équipe'!BO95+C23,0)</f>
        <v>76</v>
      </c>
      <c r="F23" s="113">
        <f>ROUNDDOWN('Détail par équipe'!BP95+D23,0)</f>
        <v>11554</v>
      </c>
      <c r="G23" s="21">
        <f t="shared" si="0"/>
        <v>152</v>
      </c>
      <c r="H23" s="21">
        <f t="shared" si="1"/>
        <v>47</v>
      </c>
    </row>
    <row r="24" spans="1:8" ht="13.5" customHeight="1" x14ac:dyDescent="0.2">
      <c r="A24" s="17" t="str">
        <f>'Détail par équipe'!B82</f>
        <v>Guesdon</v>
      </c>
      <c r="B24" s="17" t="str">
        <f>'Détail par équipe'!C82</f>
        <v>Eric</v>
      </c>
      <c r="C24" s="20">
        <v>4</v>
      </c>
      <c r="D24" s="20">
        <v>677</v>
      </c>
      <c r="E24" s="113">
        <f>ROUNDDOWN('Détail par équipe'!BO82+C24,0)</f>
        <v>4</v>
      </c>
      <c r="F24" s="113">
        <f>ROUNDDOWN('Détail par équipe'!BP82+D24,0)</f>
        <v>677</v>
      </c>
      <c r="G24" s="21">
        <f t="shared" si="0"/>
        <v>169</v>
      </c>
      <c r="H24" s="21">
        <f t="shared" si="1"/>
        <v>35</v>
      </c>
    </row>
    <row r="25" spans="1:8" ht="13.5" customHeight="1" x14ac:dyDescent="0.2">
      <c r="A25" s="17" t="str">
        <f>'Détail par équipe'!B107</f>
        <v>Jourdan</v>
      </c>
      <c r="B25" s="17" t="str">
        <f>'Détail par équipe'!C107</f>
        <v>Isabelle</v>
      </c>
      <c r="C25" s="20">
        <v>4</v>
      </c>
      <c r="D25" s="20">
        <v>661</v>
      </c>
      <c r="E25" s="113">
        <f>ROUNDDOWN('Détail par équipe'!BO107+C25,0)</f>
        <v>4</v>
      </c>
      <c r="F25" s="113">
        <f>ROUNDDOWN('Détail par équipe'!BP107+D25,0)</f>
        <v>661</v>
      </c>
      <c r="G25" s="21">
        <f t="shared" si="0"/>
        <v>165</v>
      </c>
      <c r="H25" s="21">
        <f t="shared" si="1"/>
        <v>38</v>
      </c>
    </row>
    <row r="26" spans="1:8" ht="13.5" customHeight="1" x14ac:dyDescent="0.2">
      <c r="A26" s="10" t="str">
        <f>'Détail par équipe'!B93</f>
        <v>Jugie</v>
      </c>
      <c r="B26" s="10" t="str">
        <f>'Détail par équipe'!C93</f>
        <v>Jean-Pierre</v>
      </c>
      <c r="C26" s="20">
        <v>4</v>
      </c>
      <c r="D26" s="20">
        <v>763</v>
      </c>
      <c r="E26" s="113">
        <f>ROUNDDOWN('Détail par équipe'!BO93+C26,0)</f>
        <v>4</v>
      </c>
      <c r="F26" s="113">
        <f>ROUNDDOWN('Détail par équipe'!BP93+D26,0)</f>
        <v>763</v>
      </c>
      <c r="G26" s="114">
        <f t="shared" si="0"/>
        <v>190</v>
      </c>
      <c r="H26" s="114">
        <f t="shared" si="1"/>
        <v>21</v>
      </c>
    </row>
    <row r="27" spans="1:8" ht="13.5" customHeight="1" x14ac:dyDescent="0.2">
      <c r="A27" s="10" t="str">
        <f>'Détail par équipe'!B78</f>
        <v>Lafournière</v>
      </c>
      <c r="B27" s="10" t="str">
        <f>'Détail par équipe'!C78</f>
        <v>Michel</v>
      </c>
      <c r="C27" s="20">
        <v>68</v>
      </c>
      <c r="D27" s="20">
        <v>13148</v>
      </c>
      <c r="E27" s="113">
        <f>ROUNDDOWN('Détail par équipe'!BO78+C27,0)</f>
        <v>100</v>
      </c>
      <c r="F27" s="113">
        <f>ROUNDDOWN('Détail par équipe'!BP78+D27,0)</f>
        <v>19701</v>
      </c>
      <c r="G27" s="114">
        <f t="shared" si="0"/>
        <v>197</v>
      </c>
      <c r="H27" s="114">
        <f t="shared" si="1"/>
        <v>16</v>
      </c>
    </row>
    <row r="28" spans="1:8" ht="13.5" customHeight="1" x14ac:dyDescent="0.2">
      <c r="A28" s="10" t="str">
        <f>'Détail par équipe'!B54</f>
        <v>Lavergne</v>
      </c>
      <c r="B28" s="10" t="str">
        <f>'Détail par équipe'!C54</f>
        <v>Thierry</v>
      </c>
      <c r="C28" s="20">
        <v>48</v>
      </c>
      <c r="D28" s="20">
        <v>10020</v>
      </c>
      <c r="E28" s="113">
        <f>ROUNDDOWN('Détail par équipe'!BO54+C28,0)</f>
        <v>72</v>
      </c>
      <c r="F28" s="113">
        <f>ROUNDDOWN('Détail par équipe'!BP54+D28,0)</f>
        <v>15345</v>
      </c>
      <c r="G28" s="114">
        <f t="shared" si="0"/>
        <v>213</v>
      </c>
      <c r="H28" s="114">
        <f t="shared" si="1"/>
        <v>4</v>
      </c>
    </row>
    <row r="29" spans="1:8" ht="13.5" customHeight="1" x14ac:dyDescent="0.2">
      <c r="A29" s="10" t="str">
        <f>'Détail par équipe'!B4</f>
        <v>Le Coquen</v>
      </c>
      <c r="B29" s="10" t="str">
        <f>'Détail par équipe'!C4</f>
        <v>Fabrice</v>
      </c>
      <c r="C29" s="20">
        <v>64</v>
      </c>
      <c r="D29" s="20">
        <v>12222</v>
      </c>
      <c r="E29" s="113">
        <f>ROUNDDOWN('Détail par équipe'!BO4+C29,0)</f>
        <v>92</v>
      </c>
      <c r="F29" s="113">
        <f>ROUNDDOWN('Détail par équipe'!BP4+D29,0)</f>
        <v>17661</v>
      </c>
      <c r="G29" s="114">
        <f t="shared" si="0"/>
        <v>191</v>
      </c>
      <c r="H29" s="114">
        <f t="shared" si="1"/>
        <v>20</v>
      </c>
    </row>
    <row r="30" spans="1:8" ht="13.5" customHeight="1" x14ac:dyDescent="0.2">
      <c r="A30" s="10" t="str">
        <f>'Détail par équipe'!B92</f>
        <v>Lerouge</v>
      </c>
      <c r="B30" s="10" t="str">
        <f>'Détail par équipe'!C92</f>
        <v>Joël</v>
      </c>
      <c r="C30" s="20">
        <v>72</v>
      </c>
      <c r="D30" s="20">
        <v>11861</v>
      </c>
      <c r="E30" s="113">
        <f>ROUNDDOWN('Détail par équipe'!BO92+C30,0)</f>
        <v>108</v>
      </c>
      <c r="F30" s="113">
        <f>ROUNDDOWN('Détail par équipe'!BP92+D30,0)</f>
        <v>17873</v>
      </c>
      <c r="G30" s="114">
        <f t="shared" si="0"/>
        <v>165</v>
      </c>
      <c r="H30" s="114">
        <f t="shared" si="1"/>
        <v>38</v>
      </c>
    </row>
    <row r="31" spans="1:8" ht="13.5" customHeight="1" x14ac:dyDescent="0.2">
      <c r="A31" s="17" t="str">
        <f>'Détail par équipe'!B6</f>
        <v>Leroy</v>
      </c>
      <c r="B31" s="17" t="str">
        <f>'Détail par équipe'!C6</f>
        <v>Thierry</v>
      </c>
      <c r="C31" s="20"/>
      <c r="D31" s="20"/>
      <c r="E31" s="113">
        <f>ROUNDDOWN('Détail par équipe'!BO6+C31,0)</f>
        <v>8</v>
      </c>
      <c r="F31" s="113">
        <f>ROUNDDOWN('Détail par équipe'!BP6+D31,0)</f>
        <v>1457</v>
      </c>
      <c r="G31" s="21">
        <f t="shared" si="0"/>
        <v>182</v>
      </c>
      <c r="H31" s="21">
        <f t="shared" si="1"/>
        <v>26</v>
      </c>
    </row>
    <row r="32" spans="1:8" ht="13.5" customHeight="1" x14ac:dyDescent="0.2">
      <c r="A32" s="20" t="str">
        <f>'Détail par équipe'!B17</f>
        <v>Loisel</v>
      </c>
      <c r="B32" s="20" t="str">
        <f>'Détail par équipe'!C17</f>
        <v>Corentin</v>
      </c>
      <c r="C32" s="20">
        <v>44</v>
      </c>
      <c r="D32" s="20">
        <v>8305</v>
      </c>
      <c r="E32" s="113">
        <f>ROUNDDOWN('Détail par équipe'!BO17+C32,0)</f>
        <v>68</v>
      </c>
      <c r="F32" s="113">
        <f>ROUNDDOWN('Détail par équipe'!BP17+D32,0)</f>
        <v>13045</v>
      </c>
      <c r="G32" s="114">
        <f t="shared" si="0"/>
        <v>191</v>
      </c>
      <c r="H32" s="114">
        <f t="shared" si="1"/>
        <v>20</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104</v>
      </c>
      <c r="F34" s="113">
        <f>ROUNDDOWN('Détail par équipe'!BP104+D34,0)</f>
        <v>20480</v>
      </c>
      <c r="G34" s="21">
        <f t="shared" ref="G34:G57" si="2">ROUNDDOWN(F34/E34,0)</f>
        <v>196</v>
      </c>
      <c r="H34" s="21">
        <f t="shared" ref="H34:H57" si="3">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84</v>
      </c>
      <c r="F35" s="113">
        <f>ROUNDDOWN('Détail par équipe'!BP79+D35,0)</f>
        <v>15509</v>
      </c>
      <c r="G35" s="114">
        <f t="shared" si="2"/>
        <v>184</v>
      </c>
      <c r="H35" s="114">
        <f t="shared" si="3"/>
        <v>25</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64</v>
      </c>
      <c r="F38" s="113">
        <f>ROUNDDOWN('Détail par équipe'!BP43+D38,0)</f>
        <v>13835</v>
      </c>
      <c r="G38" s="21">
        <f t="shared" si="2"/>
        <v>216</v>
      </c>
      <c r="H38" s="21">
        <f t="shared" si="3"/>
        <v>2</v>
      </c>
    </row>
    <row r="39" spans="1:8" ht="13.5" customHeight="1" x14ac:dyDescent="0.2">
      <c r="A39" s="10" t="str">
        <f>'Détail par équipe'!B53</f>
        <v>Mosmant</v>
      </c>
      <c r="B39" s="10" t="str">
        <f>'Détail par équipe'!C53</f>
        <v>Christian</v>
      </c>
      <c r="C39" s="20">
        <v>48</v>
      </c>
      <c r="D39" s="20">
        <v>10326</v>
      </c>
      <c r="E39" s="113">
        <f>ROUNDDOWN('Détail par équipe'!BO53+C39,0)</f>
        <v>76</v>
      </c>
      <c r="F39" s="113">
        <f>ROUNDDOWN('Détail par équipe'!BP53+D39,0)</f>
        <v>16506</v>
      </c>
      <c r="G39" s="114">
        <f t="shared" si="2"/>
        <v>217</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56</v>
      </c>
      <c r="F40" s="113">
        <f>ROUNDDOWN('Détail par équipe'!BP31+D40,0)</f>
        <v>10184</v>
      </c>
      <c r="G40" s="21">
        <f t="shared" si="2"/>
        <v>181</v>
      </c>
      <c r="H40" s="21">
        <f t="shared" si="3"/>
        <v>27</v>
      </c>
    </row>
    <row r="41" spans="1:8" ht="13.5" customHeight="1" x14ac:dyDescent="0.2">
      <c r="A41" s="10" t="str">
        <f>'Détail par équipe'!B42</f>
        <v>Portat</v>
      </c>
      <c r="B41" s="10" t="str">
        <f>'Détail par équipe'!C42</f>
        <v>Sébastien</v>
      </c>
      <c r="C41" s="20">
        <v>12</v>
      </c>
      <c r="D41" s="20">
        <v>2436</v>
      </c>
      <c r="E41" s="113">
        <f>ROUNDDOWN('Détail par équipe'!BO42+C41,0)</f>
        <v>28</v>
      </c>
      <c r="F41" s="113">
        <f>ROUNDDOWN('Détail par équipe'!BP42+D41,0)</f>
        <v>5418</v>
      </c>
      <c r="G41" s="114">
        <f t="shared" si="2"/>
        <v>193</v>
      </c>
      <c r="H41" s="114">
        <f t="shared" si="3"/>
        <v>18</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36</v>
      </c>
      <c r="F43" s="113">
        <f>ROUNDDOWN('Détail par équipe'!BP66+D43,0)</f>
        <v>6773</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48</v>
      </c>
      <c r="F44" s="113">
        <f>ROUNDDOWN('Détail par équipe'!BP30+D44,0)</f>
        <v>10323</v>
      </c>
      <c r="G44" s="21">
        <f t="shared" si="2"/>
        <v>215</v>
      </c>
      <c r="H44" s="21">
        <f t="shared" si="3"/>
        <v>3</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60</v>
      </c>
      <c r="F46" s="113">
        <f>ROUNDDOWN('Détail par équipe'!BP44+D46,0)</f>
        <v>12222</v>
      </c>
      <c r="G46" s="21">
        <f t="shared" si="2"/>
        <v>203</v>
      </c>
      <c r="H46" s="21">
        <f t="shared" si="3"/>
        <v>11</v>
      </c>
    </row>
    <row r="47" spans="1:8" ht="13.5" customHeight="1" x14ac:dyDescent="0.2">
      <c r="A47" s="10" t="str">
        <f>'Détail par équipe'!B29</f>
        <v>Roux</v>
      </c>
      <c r="B47" s="10" t="str">
        <f>'Détail par équipe'!C29</f>
        <v>Jacques</v>
      </c>
      <c r="C47" s="20">
        <v>64</v>
      </c>
      <c r="D47" s="20">
        <v>12626</v>
      </c>
      <c r="E47" s="113">
        <f>ROUNDDOWN('Détail par équipe'!BO29+C47,0)</f>
        <v>92</v>
      </c>
      <c r="F47" s="113">
        <f>ROUNDDOWN('Détail par équipe'!BP29+D47,0)</f>
        <v>18105</v>
      </c>
      <c r="G47" s="114">
        <f t="shared" si="2"/>
        <v>196</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64</v>
      </c>
      <c r="F49" s="113">
        <f>ROUNDDOWN('Détail par équipe'!BP55+D49,0)</f>
        <v>12726</v>
      </c>
      <c r="G49" s="21">
        <f t="shared" si="2"/>
        <v>198</v>
      </c>
      <c r="H49" s="21">
        <f t="shared" si="3"/>
        <v>15</v>
      </c>
    </row>
    <row r="50" spans="1:8" ht="13.5" customHeight="1" x14ac:dyDescent="0.2">
      <c r="A50" s="17" t="str">
        <f>'Détail par équipe'!B68</f>
        <v>Sancho</v>
      </c>
      <c r="B50" s="17" t="str">
        <f>'Détail par équipe'!C68</f>
        <v>Fatima</v>
      </c>
      <c r="C50" s="20">
        <v>40</v>
      </c>
      <c r="D50" s="20">
        <v>7655</v>
      </c>
      <c r="E50" s="113">
        <f>ROUNDDOWN('Détail par équipe'!BO68+C50,0)</f>
        <v>60</v>
      </c>
      <c r="F50" s="113">
        <f>ROUNDDOWN('Détail par équipe'!BP68+D50,0)</f>
        <v>11587</v>
      </c>
      <c r="G50" s="21">
        <f t="shared" si="2"/>
        <v>193</v>
      </c>
      <c r="H50" s="21">
        <f t="shared" si="3"/>
        <v>18</v>
      </c>
    </row>
    <row r="51" spans="1:8" ht="13.5" customHeight="1" x14ac:dyDescent="0.2">
      <c r="A51" s="10" t="str">
        <f>'Détail par équipe'!B15</f>
        <v>Subacchi</v>
      </c>
      <c r="B51" s="10" t="str">
        <f>'Détail par équipe'!C15</f>
        <v>Claudine</v>
      </c>
      <c r="C51" s="20">
        <v>48</v>
      </c>
      <c r="D51" s="20">
        <v>7789</v>
      </c>
      <c r="E51" s="113">
        <f>ROUNDDOWN('Détail par équipe'!BO15+C51,0)</f>
        <v>72</v>
      </c>
      <c r="F51" s="113">
        <f>ROUNDDOWN('Détail par équipe'!BP15+D51,0)</f>
        <v>11838</v>
      </c>
      <c r="G51" s="114">
        <f t="shared" si="2"/>
        <v>164</v>
      </c>
      <c r="H51" s="114">
        <f t="shared" si="3"/>
        <v>39</v>
      </c>
    </row>
    <row r="52" spans="1:8" ht="13.5" customHeight="1" x14ac:dyDescent="0.2">
      <c r="A52" s="10" t="str">
        <f>'Détail par équipe'!B16</f>
        <v>Subacchi</v>
      </c>
      <c r="B52" s="10" t="str">
        <f>'Détail par équipe'!C16</f>
        <v>Michel</v>
      </c>
      <c r="C52" s="20">
        <v>52</v>
      </c>
      <c r="D52" s="20">
        <v>8790</v>
      </c>
      <c r="E52" s="113">
        <f>ROUNDDOWN('Détail par équipe'!BO16+C52,0)</f>
        <v>76</v>
      </c>
      <c r="F52" s="113">
        <f>ROUNDDOWN('Détail par équipe'!BP16+D52,0)</f>
        <v>12786</v>
      </c>
      <c r="G52" s="114">
        <f t="shared" si="2"/>
        <v>168</v>
      </c>
      <c r="H52" s="114">
        <f t="shared" si="3"/>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84</v>
      </c>
      <c r="F54" s="113">
        <f>ROUNDDOWN('Détail par équipe'!BP3+D54,0)</f>
        <v>14808</v>
      </c>
      <c r="G54" s="114">
        <f t="shared" si="2"/>
        <v>176</v>
      </c>
      <c r="H54" s="114">
        <f t="shared" si="3"/>
        <v>30</v>
      </c>
    </row>
    <row r="55" spans="1:8" ht="13.5" customHeight="1" x14ac:dyDescent="0.2">
      <c r="A55" s="17" t="str">
        <f>'Détail par équipe'!B67</f>
        <v>Vieren</v>
      </c>
      <c r="B55" s="17" t="str">
        <f>'Détail par équipe'!C67</f>
        <v>Evelyne</v>
      </c>
      <c r="C55" s="20">
        <v>44</v>
      </c>
      <c r="D55" s="20">
        <v>7665</v>
      </c>
      <c r="E55" s="113">
        <f>ROUNDDOWN('Détail par équipe'!BO67+C55,0)</f>
        <v>60</v>
      </c>
      <c r="F55" s="113">
        <f>ROUNDDOWN('Détail par équipe'!BP67+D55,0)</f>
        <v>10493</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24</v>
      </c>
      <c r="F56" s="113">
        <f>ROUNDDOWN('Détail par équipe'!BP80+D56,0)</f>
        <v>4557</v>
      </c>
      <c r="G56" s="21">
        <f t="shared" si="2"/>
        <v>189</v>
      </c>
      <c r="H56" s="21">
        <f t="shared" si="3"/>
        <v>21</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2023-05-26T15:17:57Z</dcterms:modified>
</cp:coreProperties>
</file>