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86DBEF0-F27A-473C-AA58-8F129C3A187F}"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82" i="4" l="1"/>
  <c r="B82" i="4"/>
  <c r="A2" i="4" l="1"/>
  <c r="AY89" i="3"/>
  <c r="I3" i="3"/>
  <c r="O21" i="2"/>
  <c r="B80" i="4"/>
  <c r="A80" i="4"/>
  <c r="B79" i="4"/>
  <c r="A79" i="4"/>
  <c r="B77" i="4"/>
  <c r="A77" i="4"/>
  <c r="B74" i="4"/>
  <c r="A74" i="4"/>
  <c r="B66" i="4"/>
  <c r="A66" i="4"/>
  <c r="B58" i="4"/>
  <c r="A58" i="4"/>
  <c r="B63" i="4"/>
  <c r="A63" i="4"/>
  <c r="B67" i="4"/>
  <c r="A67" i="4"/>
  <c r="B54" i="4"/>
  <c r="A54" i="4"/>
  <c r="B64" i="4"/>
  <c r="A64" i="4"/>
  <c r="B62" i="4"/>
  <c r="A62" i="4"/>
  <c r="B61" i="4"/>
  <c r="A61" i="4"/>
  <c r="B65" i="4"/>
  <c r="A65" i="4"/>
  <c r="B59" i="4"/>
  <c r="A59" i="4"/>
  <c r="B55" i="4"/>
  <c r="A55" i="4"/>
  <c r="B56" i="4"/>
  <c r="A56" i="4"/>
  <c r="B69" i="4"/>
  <c r="A69" i="4"/>
  <c r="B44" i="4"/>
  <c r="A44" i="4"/>
  <c r="B70" i="4"/>
  <c r="A70" i="4"/>
  <c r="B51" i="4"/>
  <c r="A51" i="4"/>
  <c r="B48" i="4"/>
  <c r="A48" i="4"/>
  <c r="B46" i="4"/>
  <c r="A46" i="4"/>
  <c r="B52" i="4"/>
  <c r="A52" i="4"/>
  <c r="B42" i="4"/>
  <c r="A42" i="4"/>
  <c r="B41" i="4"/>
  <c r="A41" i="4"/>
  <c r="B40" i="4"/>
  <c r="A40" i="4"/>
  <c r="B39" i="4"/>
  <c r="A39" i="4"/>
  <c r="B38" i="4"/>
  <c r="A38" i="4"/>
  <c r="B37" i="4"/>
  <c r="A37" i="4"/>
  <c r="B36" i="4"/>
  <c r="A36" i="4"/>
  <c r="B35" i="4"/>
  <c r="A35" i="4"/>
  <c r="B34" i="4"/>
  <c r="A34" i="4"/>
  <c r="B33" i="4"/>
  <c r="A33" i="4"/>
  <c r="B32" i="4"/>
  <c r="A32" i="4"/>
  <c r="B45" i="4"/>
  <c r="A45" i="4"/>
  <c r="B31" i="4"/>
  <c r="A31" i="4"/>
  <c r="B30" i="4"/>
  <c r="A30" i="4"/>
  <c r="B71" i="4"/>
  <c r="A71" i="4"/>
  <c r="B29" i="4"/>
  <c r="A29" i="4"/>
  <c r="B28" i="4"/>
  <c r="A28" i="4"/>
  <c r="B27" i="4"/>
  <c r="A27" i="4"/>
  <c r="B26" i="4"/>
  <c r="A26" i="4"/>
  <c r="B25" i="4"/>
  <c r="A25" i="4"/>
  <c r="B24" i="4"/>
  <c r="A24" i="4"/>
  <c r="B23" i="4"/>
  <c r="A23" i="4"/>
  <c r="B76" i="4"/>
  <c r="A76" i="4"/>
  <c r="B47" i="4"/>
  <c r="A47" i="4"/>
  <c r="B22" i="4"/>
  <c r="A22" i="4"/>
  <c r="B21" i="4"/>
  <c r="A21" i="4"/>
  <c r="B20" i="4"/>
  <c r="A20" i="4"/>
  <c r="B19" i="4"/>
  <c r="A19" i="4"/>
  <c r="B18" i="4"/>
  <c r="A18" i="4"/>
  <c r="B17" i="4"/>
  <c r="A17" i="4"/>
  <c r="B16" i="4"/>
  <c r="A16" i="4"/>
  <c r="B15" i="4"/>
  <c r="A15" i="4"/>
  <c r="B14" i="4"/>
  <c r="A14" i="4"/>
  <c r="B13" i="4"/>
  <c r="A13" i="4"/>
  <c r="B12" i="4"/>
  <c r="A12" i="4"/>
  <c r="B11" i="4"/>
  <c r="A11" i="4"/>
  <c r="B10" i="4"/>
  <c r="A10" i="4"/>
  <c r="B57" i="4"/>
  <c r="A57" i="4"/>
  <c r="B73" i="4"/>
  <c r="A73" i="4"/>
  <c r="B72" i="4"/>
  <c r="A72" i="4"/>
  <c r="B9" i="4"/>
  <c r="A9" i="4"/>
  <c r="B8" i="4"/>
  <c r="A8" i="4"/>
  <c r="B81" i="4"/>
  <c r="A81" i="4"/>
  <c r="B5" i="4"/>
  <c r="A5" i="4"/>
  <c r="B75" i="4"/>
  <c r="A75" i="4"/>
  <c r="B43" i="4"/>
  <c r="A43" i="4"/>
  <c r="B4" i="4"/>
  <c r="A4" i="4"/>
  <c r="B7" i="4"/>
  <c r="A7" i="4"/>
  <c r="B3" i="4"/>
  <c r="A3" i="4"/>
  <c r="B60" i="4"/>
  <c r="A60" i="4"/>
  <c r="B6" i="4"/>
  <c r="A6" i="4"/>
  <c r="B50" i="4"/>
  <c r="A50" i="4"/>
  <c r="B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O78" i="3"/>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I53" i="3" s="1"/>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AC24" i="3" s="1"/>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8" i="2"/>
  <c r="C12" i="2"/>
  <c r="C3" i="2"/>
  <c r="C2" i="2"/>
  <c r="C9" i="2"/>
  <c r="C6" i="2"/>
  <c r="C5" i="2"/>
  <c r="C13" i="2"/>
  <c r="C4" i="2"/>
  <c r="C11" i="2"/>
  <c r="C10" i="2"/>
  <c r="C7" i="2"/>
  <c r="N1" i="2"/>
  <c r="M1" i="2"/>
  <c r="L1" i="2"/>
  <c r="K1" i="2"/>
  <c r="J1" i="2"/>
  <c r="I1" i="2"/>
  <c r="H1" i="2"/>
  <c r="G1" i="2"/>
  <c r="F1" i="2"/>
  <c r="E1" i="2"/>
  <c r="D1" i="2"/>
  <c r="K53" i="3" l="1"/>
  <c r="AR162" i="3"/>
  <c r="AL93" i="3"/>
  <c r="G66" i="3"/>
  <c r="AO79" i="3"/>
  <c r="CD101" i="3"/>
  <c r="BP118" i="3"/>
  <c r="CC140" i="3"/>
  <c r="E20" i="4" s="1"/>
  <c r="BP144" i="3"/>
  <c r="CD152" i="3"/>
  <c r="I36" i="3"/>
  <c r="CD33" i="3"/>
  <c r="CD46" i="3"/>
  <c r="CE46" i="3" s="1"/>
  <c r="CC46" i="3"/>
  <c r="E23" i="4" s="1"/>
  <c r="CD47" i="3"/>
  <c r="CD49" i="3"/>
  <c r="F38" i="4" s="1"/>
  <c r="G38" i="4" s="1"/>
  <c r="H38" i="4" s="1"/>
  <c r="AP79" i="3"/>
  <c r="CD139" i="3"/>
  <c r="K162" i="3"/>
  <c r="M38" i="3"/>
  <c r="H24" i="3"/>
  <c r="E11" i="3"/>
  <c r="E13" i="3" s="1"/>
  <c r="E144" i="3"/>
  <c r="F37" i="3"/>
  <c r="G37" i="3"/>
  <c r="G131" i="3"/>
  <c r="M131" i="3"/>
  <c r="T162" i="3"/>
  <c r="T68" i="3" s="1"/>
  <c r="CC101" i="3"/>
  <c r="E18" i="4" s="1"/>
  <c r="BP162" i="3"/>
  <c r="BN37" i="3"/>
  <c r="BM118" i="3"/>
  <c r="BJ66" i="3"/>
  <c r="BJ92" i="3"/>
  <c r="AY23" i="3"/>
  <c r="AV37" i="3"/>
  <c r="AU53" i="3"/>
  <c r="AR105" i="3"/>
  <c r="AP118" i="3"/>
  <c r="AK162" i="3"/>
  <c r="AL24" i="3"/>
  <c r="AM130" i="3"/>
  <c r="AK131" i="3"/>
  <c r="AD131" i="3"/>
  <c r="AF144" i="3"/>
  <c r="AC105" i="3"/>
  <c r="Y80" i="3"/>
  <c r="CD8" i="3"/>
  <c r="F45" i="4" s="1"/>
  <c r="Y11" i="3"/>
  <c r="Y39" i="3" s="1"/>
  <c r="Y37" i="3"/>
  <c r="Y92" i="3"/>
  <c r="Y164" i="3" s="1"/>
  <c r="S66" i="3"/>
  <c r="S11" i="3"/>
  <c r="CC8" i="3"/>
  <c r="T118" i="3"/>
  <c r="Q144" i="3"/>
  <c r="T66" i="3"/>
  <c r="CC74" i="3"/>
  <c r="I104" i="3"/>
  <c r="AG104" i="3"/>
  <c r="CD114" i="3"/>
  <c r="CD128" i="3"/>
  <c r="CD141" i="3"/>
  <c r="CD155" i="3"/>
  <c r="F35" i="4" s="1"/>
  <c r="CD157" i="3"/>
  <c r="F39" i="4" s="1"/>
  <c r="CC47" i="3"/>
  <c r="E34" i="4" s="1"/>
  <c r="CD50" i="3"/>
  <c r="CD74" i="3"/>
  <c r="I10" i="3"/>
  <c r="I23" i="3"/>
  <c r="BQ23" i="3"/>
  <c r="F24" i="3"/>
  <c r="BP37" i="3"/>
  <c r="CD48" i="3"/>
  <c r="F36" i="4" s="1"/>
  <c r="CD60" i="3"/>
  <c r="F78" i="4" s="1"/>
  <c r="CD61" i="3"/>
  <c r="F49" i="4" s="1"/>
  <c r="CC61" i="3"/>
  <c r="E49" i="4" s="1"/>
  <c r="AD105" i="3"/>
  <c r="AA117" i="3"/>
  <c r="CC139" i="3"/>
  <c r="E9" i="4" s="1"/>
  <c r="CD156" i="3"/>
  <c r="F37" i="4" s="1"/>
  <c r="CC156" i="3"/>
  <c r="E37" i="4" s="1"/>
  <c r="BB162" i="3"/>
  <c r="CC33" i="3"/>
  <c r="E22" i="4" s="1"/>
  <c r="CC50" i="3"/>
  <c r="E40" i="4" s="1"/>
  <c r="CC88" i="3"/>
  <c r="E24" i="4" s="1"/>
  <c r="AO11" i="3"/>
  <c r="F12" i="3"/>
  <c r="CD20" i="3"/>
  <c r="F16" i="4" s="1"/>
  <c r="AE24" i="3"/>
  <c r="CC49" i="3"/>
  <c r="E38" i="4" s="1"/>
  <c r="AF25" i="3"/>
  <c r="AG65" i="3"/>
  <c r="CD63" i="3"/>
  <c r="F27" i="4" s="1"/>
  <c r="CC75" i="3"/>
  <c r="E17" i="4" s="1"/>
  <c r="CD76" i="3"/>
  <c r="F28" i="4" s="1"/>
  <c r="CC76" i="3"/>
  <c r="E28" i="4" s="1"/>
  <c r="AF79" i="3"/>
  <c r="AL79" i="3"/>
  <c r="AR79" i="3"/>
  <c r="CD87" i="3"/>
  <c r="F11" i="4" s="1"/>
  <c r="AE105" i="3"/>
  <c r="CC126" i="3"/>
  <c r="E12" i="4" s="1"/>
  <c r="BQ143" i="3"/>
  <c r="CC153" i="3"/>
  <c r="E21" i="4" s="1"/>
  <c r="CC157" i="3"/>
  <c r="E39" i="4" s="1"/>
  <c r="M144" i="3"/>
  <c r="M162" i="3"/>
  <c r="E118" i="3"/>
  <c r="F118" i="3"/>
  <c r="H132" i="3"/>
  <c r="H131" i="3"/>
  <c r="E105" i="3"/>
  <c r="E93" i="3"/>
  <c r="F92" i="3"/>
  <c r="H38" i="3"/>
  <c r="H53" i="3"/>
  <c r="CD45" i="3"/>
  <c r="F57" i="4" s="1"/>
  <c r="E53" i="3"/>
  <c r="I52" i="3"/>
  <c r="I54" i="3" s="1"/>
  <c r="F54" i="3"/>
  <c r="F53" i="3"/>
  <c r="G144" i="3"/>
  <c r="G162" i="3"/>
  <c r="F11" i="3"/>
  <c r="G11" i="3"/>
  <c r="H11" i="3"/>
  <c r="F25" i="3"/>
  <c r="G67" i="3"/>
  <c r="F66" i="3"/>
  <c r="BP24" i="3"/>
  <c r="BP26" i="3" s="1"/>
  <c r="BM24" i="3"/>
  <c r="CC45" i="3"/>
  <c r="E57" i="4" s="1"/>
  <c r="CC32" i="3"/>
  <c r="E10" i="4" s="1"/>
  <c r="BQ36" i="3"/>
  <c r="BH53" i="3"/>
  <c r="BB79" i="3"/>
  <c r="CC60" i="3"/>
  <c r="E78" i="4" s="1"/>
  <c r="BD79" i="3"/>
  <c r="CD86" i="3"/>
  <c r="CE86" i="3" s="1"/>
  <c r="CD88" i="3"/>
  <c r="CE88" i="3" s="1"/>
  <c r="BK117" i="3"/>
  <c r="BI118" i="3"/>
  <c r="BP131" i="3"/>
  <c r="BP146" i="3" s="1"/>
  <c r="BJ118" i="3"/>
  <c r="CD138" i="3"/>
  <c r="F4" i="4" s="1"/>
  <c r="CD153" i="3"/>
  <c r="AP144" i="3"/>
  <c r="AU144" i="3"/>
  <c r="AU94" i="3" s="1"/>
  <c r="CC152" i="3"/>
  <c r="E14" i="4" s="1"/>
  <c r="AW162" i="3"/>
  <c r="AS104" i="3"/>
  <c r="CD99" i="3"/>
  <c r="F2" i="4" s="1"/>
  <c r="AV66" i="3"/>
  <c r="CD18" i="3"/>
  <c r="AK24" i="3"/>
  <c r="AK26" i="3" s="1"/>
  <c r="CC19" i="3"/>
  <c r="E8" i="4" s="1"/>
  <c r="CC18" i="3"/>
  <c r="E5" i="4" s="1"/>
  <c r="U36" i="3"/>
  <c r="AD79" i="3"/>
  <c r="CC100" i="3"/>
  <c r="E13" i="4" s="1"/>
  <c r="CD100" i="3"/>
  <c r="CD126" i="3"/>
  <c r="CE126" i="3" s="1"/>
  <c r="T131" i="3"/>
  <c r="CC138" i="3"/>
  <c r="E4" i="4" s="1"/>
  <c r="AD162" i="3"/>
  <c r="AE144" i="3"/>
  <c r="AE146" i="3" s="1"/>
  <c r="Y162" i="3"/>
  <c r="H163" i="3"/>
  <c r="F162" i="3"/>
  <c r="E145" i="3"/>
  <c r="H144" i="3"/>
  <c r="H162" i="3"/>
  <c r="H164" i="3" s="1"/>
  <c r="G119" i="3"/>
  <c r="F131" i="3"/>
  <c r="O130" i="3"/>
  <c r="BR91" i="3"/>
  <c r="F105" i="3"/>
  <c r="F107" i="3" s="1"/>
  <c r="I91" i="3"/>
  <c r="I93" i="3" s="1"/>
  <c r="G105" i="3"/>
  <c r="CC99" i="3"/>
  <c r="E2" i="4" s="1"/>
  <c r="G12" i="3"/>
  <c r="G25" i="3"/>
  <c r="CC63" i="3"/>
  <c r="E27" i="4" s="1"/>
  <c r="BN66" i="3"/>
  <c r="BN68" i="3" s="1"/>
  <c r="BO66" i="3"/>
  <c r="BM67" i="3"/>
  <c r="BM66" i="3"/>
  <c r="BM26" i="3" s="1"/>
  <c r="BP66" i="3"/>
  <c r="BN67" i="3"/>
  <c r="CD21" i="3"/>
  <c r="F25" i="4" s="1"/>
  <c r="CC21" i="3"/>
  <c r="E25" i="4" s="1"/>
  <c r="BM25" i="3"/>
  <c r="BN24" i="3"/>
  <c r="BN26" i="3" s="1"/>
  <c r="BN25" i="3"/>
  <c r="BO24" i="3"/>
  <c r="BP25" i="3"/>
  <c r="BP11" i="3"/>
  <c r="BP13" i="3" s="1"/>
  <c r="CB10" i="3"/>
  <c r="BQ10" i="3"/>
  <c r="BN11" i="3"/>
  <c r="CB161" i="3"/>
  <c r="BM162" i="3"/>
  <c r="BN162" i="3"/>
  <c r="BQ130" i="3"/>
  <c r="BQ145" i="3" s="1"/>
  <c r="BM131" i="3"/>
  <c r="BM133" i="3" s="1"/>
  <c r="BN131" i="3"/>
  <c r="BN132" i="3"/>
  <c r="BO131" i="3"/>
  <c r="BM144" i="3"/>
  <c r="BO145" i="3"/>
  <c r="CB143" i="3"/>
  <c r="BO144" i="3"/>
  <c r="BO118" i="3"/>
  <c r="CC110" i="3"/>
  <c r="E74" i="4" s="1"/>
  <c r="BN118" i="3"/>
  <c r="BM119" i="3"/>
  <c r="BN80" i="3"/>
  <c r="BP79" i="3"/>
  <c r="CB78" i="3"/>
  <c r="BM79" i="3"/>
  <c r="BM81" i="3" s="1"/>
  <c r="BN79" i="3"/>
  <c r="CB36" i="3"/>
  <c r="CC34" i="3"/>
  <c r="E26"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I144" i="3"/>
  <c r="BJ145" i="3"/>
  <c r="BH92" i="3"/>
  <c r="BJ93" i="3"/>
  <c r="BI92" i="3"/>
  <c r="BG93" i="3"/>
  <c r="BI93" i="3"/>
  <c r="CD89" i="3"/>
  <c r="F33"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H131" i="3"/>
  <c r="BI132" i="3"/>
  <c r="BG131" i="3"/>
  <c r="BJ37" i="3"/>
  <c r="BI38" i="3"/>
  <c r="CA36" i="3"/>
  <c r="BI37" i="3"/>
  <c r="BI39" i="3" s="1"/>
  <c r="BJ38" i="3"/>
  <c r="BG37" i="3"/>
  <c r="BB131" i="3"/>
  <c r="BE130" i="3"/>
  <c r="BC131" i="3"/>
  <c r="BD131" i="3"/>
  <c r="BD132" i="3"/>
  <c r="BE91" i="3"/>
  <c r="BB92" i="3"/>
  <c r="BB133" i="3" s="1"/>
  <c r="BD118" i="3"/>
  <c r="CC112" i="3"/>
  <c r="BZ117" i="3"/>
  <c r="CD112" i="3"/>
  <c r="BB118" i="3"/>
  <c r="BB120" i="3" s="1"/>
  <c r="BC118" i="3"/>
  <c r="BE52" i="3"/>
  <c r="BC54" i="3"/>
  <c r="BD53" i="3"/>
  <c r="BD120" i="3" s="1"/>
  <c r="BA53" i="3"/>
  <c r="BB53" i="3"/>
  <c r="BB54" i="3"/>
  <c r="BE65" i="3"/>
  <c r="BD67" i="3"/>
  <c r="BD66" i="3"/>
  <c r="BB66" i="3"/>
  <c r="BA66" i="3"/>
  <c r="BC66" i="3"/>
  <c r="BC39" i="3" s="1"/>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V133" i="3" s="1"/>
  <c r="AU131" i="3"/>
  <c r="AU132" i="3"/>
  <c r="AS143" i="3"/>
  <c r="AS145" i="3" s="1"/>
  <c r="AQ144" i="3"/>
  <c r="AR144" i="3"/>
  <c r="AQ145" i="3"/>
  <c r="BX143" i="3"/>
  <c r="AO144" i="3"/>
  <c r="AS36" i="3"/>
  <c r="AS38" i="3" s="1"/>
  <c r="AO37" i="3"/>
  <c r="AO146" i="3" s="1"/>
  <c r="BX36" i="3"/>
  <c r="AR37" i="3"/>
  <c r="AP38" i="3"/>
  <c r="AP37" i="3"/>
  <c r="AQ80" i="3"/>
  <c r="AR81" i="3"/>
  <c r="AQ79" i="3"/>
  <c r="BX78" i="3"/>
  <c r="AP80" i="3"/>
  <c r="AQ105" i="3"/>
  <c r="AQ107" i="3" s="1"/>
  <c r="AR107" i="3"/>
  <c r="AP105" i="3"/>
  <c r="AP107" i="3" s="1"/>
  <c r="AR106" i="3"/>
  <c r="AQ118" i="3"/>
  <c r="AR118" i="3"/>
  <c r="AR13" i="3" s="1"/>
  <c r="AO118" i="3"/>
  <c r="AO119" i="3"/>
  <c r="AS10" i="3"/>
  <c r="AP11" i="3"/>
  <c r="AP13" i="3" s="1"/>
  <c r="AR12" i="3"/>
  <c r="AR11" i="3"/>
  <c r="AS130" i="3"/>
  <c r="AO131" i="3"/>
  <c r="AQ131" i="3"/>
  <c r="AQ133" i="3" s="1"/>
  <c r="AP131" i="3"/>
  <c r="AR131" i="3"/>
  <c r="AP132" i="3"/>
  <c r="AP24" i="3"/>
  <c r="AO24" i="3"/>
  <c r="AO133" i="3" s="1"/>
  <c r="AS23" i="3"/>
  <c r="AQ24" i="3"/>
  <c r="AQ26" i="3" s="1"/>
  <c r="AO25" i="3"/>
  <c r="AP26" i="3"/>
  <c r="AR24" i="3"/>
  <c r="AR26" i="3" s="1"/>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K107" i="3" s="1"/>
  <c r="AJ37" i="3"/>
  <c r="AJ39" i="3" s="1"/>
  <c r="AK38" i="3"/>
  <c r="AL37" i="3"/>
  <c r="AK39" i="3"/>
  <c r="AI37" i="3"/>
  <c r="AM10" i="3"/>
  <c r="AM12" i="3" s="1"/>
  <c r="AJ11" i="3"/>
  <c r="CC6" i="3"/>
  <c r="AK11" i="3"/>
  <c r="AK13" i="3" s="1"/>
  <c r="AL12" i="3"/>
  <c r="AL11" i="3"/>
  <c r="AK144" i="3"/>
  <c r="AM143" i="3"/>
  <c r="AJ144" i="3"/>
  <c r="AL145" i="3"/>
  <c r="AJ131" i="3"/>
  <c r="AJ81" i="3" s="1"/>
  <c r="AL131" i="3"/>
  <c r="AL133" i="3" s="1"/>
  <c r="AI131" i="3"/>
  <c r="AK132" i="3"/>
  <c r="CD73" i="3"/>
  <c r="F75" i="4" s="1"/>
  <c r="AI80" i="3"/>
  <c r="AK80" i="3"/>
  <c r="AI79" i="3"/>
  <c r="AK79" i="3"/>
  <c r="AK81" i="3" s="1"/>
  <c r="AL80" i="3"/>
  <c r="AM78" i="3"/>
  <c r="AM80" i="3" s="1"/>
  <c r="AC53" i="3"/>
  <c r="AG52" i="3"/>
  <c r="AF53" i="3"/>
  <c r="AE54" i="3"/>
  <c r="AD53" i="3"/>
  <c r="AD54" i="3"/>
  <c r="AG23" i="3"/>
  <c r="AD24" i="3"/>
  <c r="AD26" i="3" s="1"/>
  <c r="AD25" i="3"/>
  <c r="AF24" i="3"/>
  <c r="AF26" i="3" s="1"/>
  <c r="AE25" i="3"/>
  <c r="AC26" i="3"/>
  <c r="AE162" i="3"/>
  <c r="AG161" i="3"/>
  <c r="AF162" i="3"/>
  <c r="AF163" i="3"/>
  <c r="AF132" i="3"/>
  <c r="AG130" i="3"/>
  <c r="AE131" i="3"/>
  <c r="AE133" i="3" s="1"/>
  <c r="AF131" i="3"/>
  <c r="CD34" i="3"/>
  <c r="F26" i="4" s="1"/>
  <c r="AE37" i="3"/>
  <c r="AG36" i="3"/>
  <c r="AF38" i="3"/>
  <c r="AD37" i="3"/>
  <c r="AG78" i="3"/>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CD102" i="3"/>
  <c r="F29" i="4" s="1"/>
  <c r="CC102" i="3"/>
  <c r="E29" i="4" s="1"/>
  <c r="AD106" i="3"/>
  <c r="BU36" i="3"/>
  <c r="X38" i="3"/>
  <c r="X37" i="3"/>
  <c r="Z37" i="3"/>
  <c r="W38" i="3"/>
  <c r="CD31" i="3"/>
  <c r="F6" i="4" s="1"/>
  <c r="W37" i="3"/>
  <c r="AA10" i="3"/>
  <c r="CD6" i="3"/>
  <c r="Y12" i="3"/>
  <c r="CC3" i="3"/>
  <c r="E56" i="4" s="1"/>
  <c r="Z11" i="3"/>
  <c r="Z13" i="3" s="1"/>
  <c r="BU78" i="3"/>
  <c r="W79" i="3"/>
  <c r="W80" i="3"/>
  <c r="Y79" i="3"/>
  <c r="X79" i="3"/>
  <c r="X80" i="3"/>
  <c r="Z144" i="3"/>
  <c r="Z81" i="3" s="1"/>
  <c r="AA143" i="3"/>
  <c r="X144" i="3"/>
  <c r="X146" i="3" s="1"/>
  <c r="X145" i="3"/>
  <c r="W144" i="3"/>
  <c r="W81" i="3" s="1"/>
  <c r="Y144" i="3"/>
  <c r="Y146" i="3" s="1"/>
  <c r="CD44" i="3"/>
  <c r="F50" i="4" s="1"/>
  <c r="CC44" i="3"/>
  <c r="E50" i="4" s="1"/>
  <c r="Z53" i="3"/>
  <c r="Y53" i="3"/>
  <c r="W53" i="3"/>
  <c r="Y54" i="3"/>
  <c r="X131" i="3"/>
  <c r="W131" i="3"/>
  <c r="W132" i="3"/>
  <c r="Y131" i="3"/>
  <c r="Z131" i="3"/>
  <c r="Z133" i="3" s="1"/>
  <c r="AA23" i="3"/>
  <c r="W24" i="3"/>
  <c r="W26" i="3" s="1"/>
  <c r="Y25" i="3"/>
  <c r="Z24" i="3"/>
  <c r="X118" i="3"/>
  <c r="Y105" i="3"/>
  <c r="Y107" i="3" s="1"/>
  <c r="Z105" i="3"/>
  <c r="BU104" i="3"/>
  <c r="W105" i="3"/>
  <c r="W107" i="3" s="1"/>
  <c r="X106" i="3"/>
  <c r="X105" i="3"/>
  <c r="Y106" i="3"/>
  <c r="AA65" i="3"/>
  <c r="Y66" i="3"/>
  <c r="Y163" i="3"/>
  <c r="BU161" i="3"/>
  <c r="Z162" i="3"/>
  <c r="W163" i="3"/>
  <c r="X162" i="3"/>
  <c r="W162" i="3"/>
  <c r="X92" i="3"/>
  <c r="Z92" i="3"/>
  <c r="W92" i="3"/>
  <c r="W93" i="3"/>
  <c r="X93" i="3"/>
  <c r="Y93" i="3"/>
  <c r="Y94" i="3"/>
  <c r="CC86" i="3"/>
  <c r="S93" i="3"/>
  <c r="Q92" i="3"/>
  <c r="S92" i="3"/>
  <c r="BT91" i="3"/>
  <c r="R92" i="3"/>
  <c r="T92" i="3"/>
  <c r="T81" i="3" s="1"/>
  <c r="CC73" i="3"/>
  <c r="E75" i="4" s="1"/>
  <c r="CD71" i="3"/>
  <c r="F59" i="4" s="1"/>
  <c r="CD16" i="3"/>
  <c r="F61" i="4" s="1"/>
  <c r="BT23" i="3"/>
  <c r="U23" i="3"/>
  <c r="S24" i="3"/>
  <c r="T24" i="3"/>
  <c r="Q25" i="3"/>
  <c r="R25" i="3"/>
  <c r="R24" i="3"/>
  <c r="T25" i="3"/>
  <c r="BT104" i="3"/>
  <c r="U104" i="3"/>
  <c r="S105" i="3"/>
  <c r="T105" i="3"/>
  <c r="R105" i="3"/>
  <c r="T106" i="3"/>
  <c r="CD150" i="3"/>
  <c r="F71" i="4" s="1"/>
  <c r="R163" i="3"/>
  <c r="Q162" i="3"/>
  <c r="Q164" i="3" s="1"/>
  <c r="R162" i="3"/>
  <c r="S162" i="3"/>
  <c r="Q67" i="3"/>
  <c r="CC58" i="3"/>
  <c r="E44" i="4" s="1"/>
  <c r="R67" i="3"/>
  <c r="Q66" i="3"/>
  <c r="R66" i="3"/>
  <c r="T53" i="3"/>
  <c r="R53" i="3"/>
  <c r="BT52" i="3"/>
  <c r="Q54" i="3"/>
  <c r="T54" i="3"/>
  <c r="S53" i="3"/>
  <c r="CC136" i="3"/>
  <c r="E63" i="4" s="1"/>
  <c r="S144" i="3"/>
  <c r="T144" i="3"/>
  <c r="T146" i="3" s="1"/>
  <c r="U143" i="3"/>
  <c r="CD137" i="3"/>
  <c r="F54" i="4" s="1"/>
  <c r="BT143" i="3"/>
  <c r="R144" i="3"/>
  <c r="U130" i="3"/>
  <c r="R132" i="3"/>
  <c r="CD124" i="3"/>
  <c r="F77" i="4" s="1"/>
  <c r="CC124" i="3"/>
  <c r="E77" i="4" s="1"/>
  <c r="R131" i="3"/>
  <c r="S131" i="3"/>
  <c r="S13" i="3" s="1"/>
  <c r="Q131" i="3"/>
  <c r="CD125" i="3"/>
  <c r="F43" i="4" s="1"/>
  <c r="CC125" i="3"/>
  <c r="E43" i="4" s="1"/>
  <c r="T11" i="3"/>
  <c r="T13" i="3" s="1"/>
  <c r="BT10" i="3"/>
  <c r="U10" i="3"/>
  <c r="CD5" i="3"/>
  <c r="F81" i="4" s="1"/>
  <c r="CC5" i="3"/>
  <c r="E81" i="4" s="1"/>
  <c r="R37" i="3"/>
  <c r="BT36" i="3"/>
  <c r="Q37" i="3"/>
  <c r="R38" i="3"/>
  <c r="S37" i="3"/>
  <c r="T37" i="3"/>
  <c r="Q119" i="3"/>
  <c r="R118" i="3"/>
  <c r="CD111" i="3"/>
  <c r="F46" i="4" s="1"/>
  <c r="S118" i="3"/>
  <c r="Q118" i="3"/>
  <c r="CC113" i="3"/>
  <c r="O104" i="3"/>
  <c r="O106" i="3" s="1"/>
  <c r="CC98" i="3"/>
  <c r="E79" i="4" s="1"/>
  <c r="K105" i="3"/>
  <c r="M105" i="3"/>
  <c r="M133" i="3" s="1"/>
  <c r="CD97" i="3"/>
  <c r="F62" i="4" s="1"/>
  <c r="CC97" i="3"/>
  <c r="E62" i="4" s="1"/>
  <c r="K106" i="3"/>
  <c r="BS130" i="3"/>
  <c r="K131" i="3"/>
  <c r="M132" i="3"/>
  <c r="N131" i="3"/>
  <c r="L131" i="3"/>
  <c r="L133" i="3" s="1"/>
  <c r="N92" i="3"/>
  <c r="CC84" i="3"/>
  <c r="E52" i="4" s="1"/>
  <c r="M93" i="3"/>
  <c r="N93" i="3"/>
  <c r="M92" i="3"/>
  <c r="L92" i="3"/>
  <c r="O10" i="3"/>
  <c r="CC4" i="3"/>
  <c r="E51" i="4" s="1"/>
  <c r="CD4" i="3"/>
  <c r="F51" i="4" s="1"/>
  <c r="L118" i="3"/>
  <c r="CC137" i="3"/>
  <c r="E54" i="4" s="1"/>
  <c r="L144" i="3"/>
  <c r="N145" i="3"/>
  <c r="CC111" i="3"/>
  <c r="E46" i="4" s="1"/>
  <c r="O117" i="3"/>
  <c r="CC30" i="3"/>
  <c r="E67" i="4" s="1"/>
  <c r="L37" i="3"/>
  <c r="L39" i="3" s="1"/>
  <c r="M37" i="3"/>
  <c r="M164" i="3" s="1"/>
  <c r="CC29" i="3"/>
  <c r="E70" i="4" s="1"/>
  <c r="N37" i="3"/>
  <c r="N38" i="3"/>
  <c r="K37" i="3"/>
  <c r="K39" i="3" s="1"/>
  <c r="CC150" i="3"/>
  <c r="E71" i="4" s="1"/>
  <c r="N162" i="3"/>
  <c r="BS161" i="3"/>
  <c r="CC149" i="3"/>
  <c r="E55" i="4" s="1"/>
  <c r="M163" i="3"/>
  <c r="CC17" i="3"/>
  <c r="E66" i="4" s="1"/>
  <c r="BS23" i="3"/>
  <c r="N80" i="3"/>
  <c r="CC16" i="3"/>
  <c r="E61" i="4" s="1"/>
  <c r="L24" i="3"/>
  <c r="K24" i="3"/>
  <c r="M24" i="3"/>
  <c r="N24" i="3"/>
  <c r="L25" i="3"/>
  <c r="M25" i="3"/>
  <c r="BS78" i="3"/>
  <c r="CC71" i="3"/>
  <c r="E59" i="4" s="1"/>
  <c r="O78" i="3"/>
  <c r="N79" i="3"/>
  <c r="L79" i="3"/>
  <c r="K80" i="3"/>
  <c r="M79" i="3"/>
  <c r="M80" i="3"/>
  <c r="CD59" i="3"/>
  <c r="F65" i="4" s="1"/>
  <c r="N66" i="3"/>
  <c r="CC43" i="3"/>
  <c r="E64" i="4" s="1"/>
  <c r="L53" i="3"/>
  <c r="CD42" i="3"/>
  <c r="F80" i="4" s="1"/>
  <c r="CC42" i="3"/>
  <c r="E80" i="4" s="1"/>
  <c r="M53" i="3"/>
  <c r="K54" i="3"/>
  <c r="E26" i="3"/>
  <c r="F5" i="4"/>
  <c r="R12" i="3"/>
  <c r="BI12" i="3"/>
  <c r="S12" i="3"/>
  <c r="BR36" i="3"/>
  <c r="E37" i="3"/>
  <c r="BC53" i="3"/>
  <c r="BZ52" i="3"/>
  <c r="CD58" i="3"/>
  <c r="I65" i="3"/>
  <c r="BY65" i="3"/>
  <c r="AU66" i="3"/>
  <c r="AU68" i="3" s="1"/>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AY25" i="3" s="1"/>
  <c r="BV36" i="3"/>
  <c r="AC37" i="3"/>
  <c r="AQ37" i="3"/>
  <c r="AQ39" i="3" s="1"/>
  <c r="O52" i="3"/>
  <c r="AM52" i="3"/>
  <c r="BK52" i="3"/>
  <c r="BK54" i="3" s="1"/>
  <c r="F23" i="4"/>
  <c r="G23" i="4" s="1"/>
  <c r="H23" i="4" s="1"/>
  <c r="CE49" i="3"/>
  <c r="Q53" i="3"/>
  <c r="Q55" i="3" s="1"/>
  <c r="G80" i="3"/>
  <c r="F80" i="3"/>
  <c r="H79" i="3"/>
  <c r="H81" i="3" s="1"/>
  <c r="H80" i="3"/>
  <c r="G79" i="3"/>
  <c r="AV79" i="3"/>
  <c r="AI11" i="3"/>
  <c r="AI13" i="3" s="1"/>
  <c r="BW10" i="3"/>
  <c r="M12" i="3"/>
  <c r="BN12" i="3"/>
  <c r="L12" i="3"/>
  <c r="BK12" i="3"/>
  <c r="CC20" i="3"/>
  <c r="E16" i="4" s="1"/>
  <c r="X24" i="3"/>
  <c r="CB23" i="3"/>
  <c r="BV23" i="3"/>
  <c r="AU24" i="3"/>
  <c r="H25" i="3"/>
  <c r="AU25" i="3"/>
  <c r="CD29" i="3"/>
  <c r="CD30" i="3"/>
  <c r="BZ36" i="3"/>
  <c r="BA37" i="3"/>
  <c r="F34" i="4"/>
  <c r="CE47" i="3"/>
  <c r="G53" i="3"/>
  <c r="G54" i="3"/>
  <c r="BR52" i="3"/>
  <c r="M66" i="3"/>
  <c r="BS65" i="3"/>
  <c r="Y67" i="3"/>
  <c r="Y68" i="3"/>
  <c r="X67" i="3"/>
  <c r="W67" i="3"/>
  <c r="Z66" i="3"/>
  <c r="Z107" i="3" s="1"/>
  <c r="W66" i="3"/>
  <c r="W68" i="3" s="1"/>
  <c r="Z67" i="3"/>
  <c r="T79" i="3"/>
  <c r="BT78" i="3"/>
  <c r="Q80" i="3"/>
  <c r="T80" i="3"/>
  <c r="R80" i="3"/>
  <c r="S79" i="3"/>
  <c r="E80" i="3"/>
  <c r="AP93" i="3"/>
  <c r="AO93" i="3"/>
  <c r="AR93" i="3"/>
  <c r="AQ93" i="3"/>
  <c r="AR92" i="3"/>
  <c r="AR94" i="3" s="1"/>
  <c r="CC31" i="3"/>
  <c r="E6" i="4" s="1"/>
  <c r="F22" i="4"/>
  <c r="F40" i="4"/>
  <c r="U52" i="3"/>
  <c r="AE11" i="3"/>
  <c r="AE13" i="3" s="1"/>
  <c r="BO11" i="3"/>
  <c r="BY10" i="3"/>
  <c r="M11" i="3"/>
  <c r="M13" i="3" s="1"/>
  <c r="R11" i="3"/>
  <c r="R13" i="3" s="1"/>
  <c r="X11" i="3"/>
  <c r="AC11" i="3"/>
  <c r="AC13" i="3" s="1"/>
  <c r="AK12" i="3"/>
  <c r="AP12" i="3"/>
  <c r="AC12" i="3"/>
  <c r="AI12" i="3"/>
  <c r="AO12" i="3"/>
  <c r="BH12" i="3"/>
  <c r="BO12" i="3"/>
  <c r="CD3" i="3"/>
  <c r="W11" i="3"/>
  <c r="W13" i="3" s="1"/>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AF81" i="3" s="1"/>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BV78" i="3"/>
  <c r="AC79" i="3"/>
  <c r="AC81" i="3" s="1"/>
  <c r="AF93" i="3"/>
  <c r="AE92" i="3"/>
  <c r="AE93" i="3"/>
  <c r="AD93" i="3"/>
  <c r="AC93" i="3"/>
  <c r="AF92" i="3"/>
  <c r="AF94" i="3" s="1"/>
  <c r="F18" i="4"/>
  <c r="H118" i="3"/>
  <c r="BR117" i="3"/>
  <c r="E25" i="3"/>
  <c r="S25" i="3"/>
  <c r="AC25" i="3"/>
  <c r="AG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D81" i="3"/>
  <c r="BC80" i="3"/>
  <c r="BB80" i="3"/>
  <c r="BP81" i="3"/>
  <c r="BM80" i="3"/>
  <c r="BP80" i="3"/>
  <c r="BA80" i="3"/>
  <c r="BO80" i="3"/>
  <c r="CC87" i="3"/>
  <c r="E11" i="4" s="1"/>
  <c r="F24" i="4"/>
  <c r="AP92" i="3"/>
  <c r="G38" i="3"/>
  <c r="L38" i="3"/>
  <c r="Q38" i="3"/>
  <c r="Z38" i="3"/>
  <c r="AE38" i="3"/>
  <c r="AJ38" i="3"/>
  <c r="AO38" i="3"/>
  <c r="AX38" i="3"/>
  <c r="BC38" i="3"/>
  <c r="BH38" i="3"/>
  <c r="BM38" i="3"/>
  <c r="X53" i="3"/>
  <c r="AV53" i="3"/>
  <c r="E54" i="3"/>
  <c r="N54" i="3"/>
  <c r="S54" i="3"/>
  <c r="X54" i="3"/>
  <c r="AC54" i="3"/>
  <c r="AG54" i="3"/>
  <c r="AL54" i="3"/>
  <c r="AQ54" i="3"/>
  <c r="AV54" i="3"/>
  <c r="BA54" i="3"/>
  <c r="BJ54" i="3"/>
  <c r="BO54" i="3"/>
  <c r="CC59" i="3"/>
  <c r="E65" i="4" s="1"/>
  <c r="CD62" i="3"/>
  <c r="CC62" i="3"/>
  <c r="E15" i="4" s="1"/>
  <c r="BT65" i="3"/>
  <c r="X66" i="3"/>
  <c r="CB65" i="3"/>
  <c r="AI67" i="3"/>
  <c r="AL67" i="3"/>
  <c r="AJ66" i="3"/>
  <c r="M67" i="3"/>
  <c r="BI67" i="3"/>
  <c r="AA78" i="3"/>
  <c r="AA80" i="3" s="1"/>
  <c r="AY78" i="3"/>
  <c r="CD72" i="3"/>
  <c r="CC72" i="3"/>
  <c r="E48" i="4" s="1"/>
  <c r="CD75" i="3"/>
  <c r="BR78" i="3"/>
  <c r="E79" i="3"/>
  <c r="E81" i="3" s="1"/>
  <c r="I78" i="3"/>
  <c r="BZ78" i="3"/>
  <c r="BA79" i="3"/>
  <c r="BA81" i="3" s="1"/>
  <c r="BW78" i="3"/>
  <c r="AE80" i="3"/>
  <c r="AD80" i="3"/>
  <c r="AO80" i="3"/>
  <c r="AP81" i="3"/>
  <c r="AR80" i="3"/>
  <c r="BC79" i="3"/>
  <c r="BC81" i="3" s="1"/>
  <c r="BD80" i="3"/>
  <c r="BO81" i="3"/>
  <c r="O91" i="3"/>
  <c r="AM91" i="3"/>
  <c r="BK91" i="3"/>
  <c r="BK25" i="3" s="1"/>
  <c r="BX104" i="3"/>
  <c r="AO105" i="3"/>
  <c r="AO107" i="3" s="1"/>
  <c r="AX105" i="3"/>
  <c r="BY104" i="3"/>
  <c r="BB144" i="3"/>
  <c r="BB146" i="3" s="1"/>
  <c r="BZ143" i="3"/>
  <c r="K92" i="3"/>
  <c r="BS91" i="3"/>
  <c r="AQ92" i="3"/>
  <c r="AQ94" i="3" s="1"/>
  <c r="BD93" i="3"/>
  <c r="BC92" i="3"/>
  <c r="BC133" i="3" s="1"/>
  <c r="BC93" i="3"/>
  <c r="BB93" i="3"/>
  <c r="BN93" i="3"/>
  <c r="BN94" i="3"/>
  <c r="BM93" i="3"/>
  <c r="BP93" i="3"/>
  <c r="BM105" i="3"/>
  <c r="CD110" i="3"/>
  <c r="I117" i="3"/>
  <c r="AG117" i="3"/>
  <c r="BE117" i="3"/>
  <c r="BE54" i="3" s="1"/>
  <c r="BU117" i="3"/>
  <c r="W118" i="3"/>
  <c r="F30" i="4"/>
  <c r="F32" i="4"/>
  <c r="E67" i="3"/>
  <c r="S67" i="3"/>
  <c r="AC67" i="3"/>
  <c r="AQ67" i="3"/>
  <c r="BA67" i="3"/>
  <c r="BO67" i="3"/>
  <c r="BP68" i="3"/>
  <c r="U91" i="3"/>
  <c r="U93" i="3" s="1"/>
  <c r="AS91" i="3"/>
  <c r="AS93" i="3" s="1"/>
  <c r="BQ91" i="3"/>
  <c r="BQ93" i="3" s="1"/>
  <c r="CC85" i="3"/>
  <c r="BU91" i="3"/>
  <c r="AI92" i="3"/>
  <c r="AI55" i="3" s="1"/>
  <c r="BW91" i="3"/>
  <c r="BO92" i="3"/>
  <c r="BD92" i="3"/>
  <c r="BP92" i="3"/>
  <c r="BA93" i="3"/>
  <c r="AA104" i="3"/>
  <c r="AY104" i="3"/>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53" i="4" s="1"/>
  <c r="CC89" i="3"/>
  <c r="E33"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9" i="4"/>
  <c r="CD84" i="3"/>
  <c r="E92" i="3"/>
  <c r="AC92" i="3"/>
  <c r="AC94" i="3" s="1"/>
  <c r="BA92" i="3"/>
  <c r="K93" i="3"/>
  <c r="BH94"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19" i="4" s="1"/>
  <c r="CD140" i="3"/>
  <c r="F31" i="4"/>
  <c r="K144" i="3"/>
  <c r="K146" i="3" s="1"/>
  <c r="BS143" i="3"/>
  <c r="O143" i="3"/>
  <c r="BN144" i="3"/>
  <c r="AC145" i="3"/>
  <c r="F14"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S120" i="3"/>
  <c r="R119" i="3"/>
  <c r="AD119" i="3"/>
  <c r="AC119" i="3"/>
  <c r="AF119" i="3"/>
  <c r="AR119" i="3"/>
  <c r="AQ119" i="3"/>
  <c r="AQ120" i="3"/>
  <c r="AP119" i="3"/>
  <c r="AE119" i="3"/>
  <c r="AP120" i="3"/>
  <c r="BI120" i="3"/>
  <c r="AA130" i="3"/>
  <c r="AY130" i="3"/>
  <c r="CC123" i="3"/>
  <c r="E42" i="4" s="1"/>
  <c r="CD127" i="3"/>
  <c r="BR130" i="3"/>
  <c r="E131" i="3"/>
  <c r="I130" i="3"/>
  <c r="BW130" i="3"/>
  <c r="I143" i="3"/>
  <c r="AG143" i="3"/>
  <c r="BE143" i="3"/>
  <c r="F144" i="3"/>
  <c r="BR143" i="3"/>
  <c r="AI144" i="3"/>
  <c r="BW143" i="3"/>
  <c r="H105" i="3"/>
  <c r="H94" i="3" s="1"/>
  <c r="AF105" i="3"/>
  <c r="AG105" i="3" s="1"/>
  <c r="BD105" i="3"/>
  <c r="E106" i="3"/>
  <c r="I106" i="3"/>
  <c r="S106" i="3"/>
  <c r="AC106" i="3"/>
  <c r="AQ106" i="3"/>
  <c r="BA106" i="3"/>
  <c r="BO106" i="3"/>
  <c r="BB119" i="3"/>
  <c r="BE119" i="3"/>
  <c r="BA119" i="3"/>
  <c r="BD119" i="3"/>
  <c r="BC119" i="3"/>
  <c r="CD123" i="3"/>
  <c r="F12" i="4"/>
  <c r="G12" i="4" s="1"/>
  <c r="H12" i="4" s="1"/>
  <c r="CC128" i="3"/>
  <c r="E30" i="4" s="1"/>
  <c r="BU130" i="3"/>
  <c r="BV130" i="3"/>
  <c r="AC131" i="3"/>
  <c r="CC141" i="3"/>
  <c r="E31" i="4" s="1"/>
  <c r="AD144" i="3"/>
  <c r="BV143" i="3"/>
  <c r="BG144" i="3"/>
  <c r="CA143" i="3"/>
  <c r="H145" i="3"/>
  <c r="G145" i="3"/>
  <c r="F145" i="3"/>
  <c r="R145" i="3"/>
  <c r="Q145" i="3"/>
  <c r="T145" i="3"/>
  <c r="AC146" i="3"/>
  <c r="AF145" i="3"/>
  <c r="AE145" i="3"/>
  <c r="AD145" i="3"/>
  <c r="AP145" i="3"/>
  <c r="AO145" i="3"/>
  <c r="AR145" i="3"/>
  <c r="BD145" i="3"/>
  <c r="BC145" i="3"/>
  <c r="BB145" i="3"/>
  <c r="BM146" i="3"/>
  <c r="BN145" i="3"/>
  <c r="BM145" i="3"/>
  <c r="BP145" i="3"/>
  <c r="S145" i="3"/>
  <c r="AA161" i="3"/>
  <c r="CD149" i="3"/>
  <c r="AY161" i="3"/>
  <c r="AY119" i="3" s="1"/>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AM145" i="3"/>
  <c r="BG145" i="3"/>
  <c r="Z146" i="3"/>
  <c r="F21" i="4"/>
  <c r="CE153" i="3"/>
  <c r="CC155" i="3"/>
  <c r="BR161" i="3"/>
  <c r="E162" i="3"/>
  <c r="E146" i="3" s="1"/>
  <c r="I161" i="3"/>
  <c r="BW161" i="3"/>
  <c r="BO119" i="3"/>
  <c r="BP120" i="3"/>
  <c r="F132" i="3"/>
  <c r="K132" i="3"/>
  <c r="T132" i="3"/>
  <c r="Y132" i="3"/>
  <c r="AD132" i="3"/>
  <c r="AI132" i="3"/>
  <c r="AM132" i="3"/>
  <c r="AR132" i="3"/>
  <c r="AW132" i="3"/>
  <c r="BB132" i="3"/>
  <c r="BG132" i="3"/>
  <c r="BK132" i="3"/>
  <c r="BP132" i="3"/>
  <c r="G133" i="3"/>
  <c r="BH133" i="3"/>
  <c r="N144" i="3"/>
  <c r="N146" i="3" s="1"/>
  <c r="AL144" i="3"/>
  <c r="AX146" i="3"/>
  <c r="BH146" i="3"/>
  <c r="BJ144" i="3"/>
  <c r="BJ68" i="3" s="1"/>
  <c r="L145" i="3"/>
  <c r="Z145" i="3"/>
  <c r="AJ145" i="3"/>
  <c r="AX145" i="3"/>
  <c r="BH145" i="3"/>
  <c r="O161" i="3"/>
  <c r="AM161" i="3"/>
  <c r="BK161" i="3"/>
  <c r="BK80" i="3" s="1"/>
  <c r="CC151" i="3"/>
  <c r="CC158" i="3"/>
  <c r="E41"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72" i="4" s="1"/>
  <c r="CC154" i="3"/>
  <c r="CD158" i="3"/>
  <c r="BY161" i="3"/>
  <c r="BZ161" i="3"/>
  <c r="BA162" i="3"/>
  <c r="BA107" i="3" s="1"/>
  <c r="AI164" i="3"/>
  <c r="BT161" i="3"/>
  <c r="BX161" i="3"/>
  <c r="G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L164" i="3"/>
  <c r="AW163" i="3"/>
  <c r="AV163" i="3"/>
  <c r="BK163" i="3"/>
  <c r="BG163" i="3"/>
  <c r="BJ163" i="3"/>
  <c r="G163" i="3"/>
  <c r="L163" i="3"/>
  <c r="Q163" i="3"/>
  <c r="Z163" i="3"/>
  <c r="AE163" i="3"/>
  <c r="AJ163" i="3"/>
  <c r="AO163" i="3"/>
  <c r="AX163" i="3"/>
  <c r="BH163" i="3"/>
  <c r="W164" i="3"/>
  <c r="T164" i="3" l="1"/>
  <c r="S68" i="3"/>
  <c r="U132" i="3"/>
  <c r="S133" i="3"/>
  <c r="R120" i="3"/>
  <c r="T39" i="3"/>
  <c r="R107" i="3"/>
  <c r="Q81" i="3"/>
  <c r="K55" i="3"/>
  <c r="O12" i="3"/>
  <c r="E120" i="3"/>
  <c r="L164" i="3"/>
  <c r="G18" i="4"/>
  <c r="H18" i="4" s="1"/>
  <c r="CE50" i="3"/>
  <c r="G39" i="3"/>
  <c r="BS162" i="3"/>
  <c r="E107" i="3"/>
  <c r="CE101" i="3"/>
  <c r="F55" i="3"/>
  <c r="I25" i="3"/>
  <c r="CE157" i="3"/>
  <c r="G24" i="4"/>
  <c r="H24" i="4" s="1"/>
  <c r="CE156" i="3"/>
  <c r="O132" i="3"/>
  <c r="G34" i="4"/>
  <c r="H34" i="4" s="1"/>
  <c r="I12" i="3"/>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9" i="4"/>
  <c r="H39" i="4" s="1"/>
  <c r="G37" i="4"/>
  <c r="H37" i="4" s="1"/>
  <c r="AW39" i="3"/>
  <c r="AX39" i="3"/>
  <c r="AY80" i="3"/>
  <c r="G49" i="4"/>
  <c r="H49" i="4" s="1"/>
  <c r="CE61" i="3"/>
  <c r="AY12" i="3"/>
  <c r="AU13" i="3"/>
  <c r="AX13" i="3"/>
  <c r="AW13" i="3"/>
  <c r="AV107" i="3"/>
  <c r="AV13" i="3"/>
  <c r="AX164" i="3"/>
  <c r="AV120" i="3"/>
  <c r="AU146" i="3"/>
  <c r="G28" i="4"/>
  <c r="H28" i="4" s="1"/>
  <c r="G29" i="4"/>
  <c r="H29" i="4" s="1"/>
  <c r="G26" i="4"/>
  <c r="H26" i="4" s="1"/>
  <c r="G40" i="4"/>
  <c r="H40" i="4" s="1"/>
  <c r="G21" i="4"/>
  <c r="H21"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5" i="4"/>
  <c r="G45" i="4" s="1"/>
  <c r="H45"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7" i="4"/>
  <c r="E69" i="4"/>
  <c r="BX79" i="3"/>
  <c r="F76" i="4"/>
  <c r="F68" i="4"/>
  <c r="BQ162" i="3"/>
  <c r="F13" i="3"/>
  <c r="E76" i="4"/>
  <c r="E68" i="4"/>
  <c r="BZ144" i="3"/>
  <c r="G14" i="4"/>
  <c r="H14" i="4" s="1"/>
  <c r="G9" i="4"/>
  <c r="H9" i="4" s="1"/>
  <c r="F39" i="3"/>
  <c r="CE33" i="3"/>
  <c r="I67" i="3"/>
  <c r="L26" i="3"/>
  <c r="BT131" i="3"/>
  <c r="BU92" i="3"/>
  <c r="AG24" i="3"/>
  <c r="AS37" i="3"/>
  <c r="G107" i="3"/>
  <c r="H146" i="3"/>
  <c r="F7" i="4"/>
  <c r="F69" i="4"/>
  <c r="E3" i="4"/>
  <c r="E72" i="4"/>
  <c r="G72" i="4" s="1"/>
  <c r="H72" i="4" s="1"/>
  <c r="CE102" i="3"/>
  <c r="CE76" i="3"/>
  <c r="AM53" i="3"/>
  <c r="CE60" i="3"/>
  <c r="G22" i="4"/>
  <c r="H22" i="4" s="1"/>
  <c r="BR24" i="3"/>
  <c r="BW162" i="3"/>
  <c r="F133" i="3"/>
  <c r="G146" i="3"/>
  <c r="E55" i="3"/>
  <c r="N94" i="3"/>
  <c r="M146" i="3"/>
  <c r="O25" i="3"/>
  <c r="N26" i="3"/>
  <c r="M26" i="3"/>
  <c r="N107" i="3"/>
  <c r="K107" i="3"/>
  <c r="L107" i="3"/>
  <c r="M55" i="3"/>
  <c r="L55" i="3"/>
  <c r="N68" i="3"/>
  <c r="O67" i="3"/>
  <c r="O38" i="3"/>
  <c r="N39" i="3"/>
  <c r="G78" i="4"/>
  <c r="H78" i="4" s="1"/>
  <c r="G4" i="4"/>
  <c r="H4" i="4" s="1"/>
  <c r="H133" i="3"/>
  <c r="I132" i="3"/>
  <c r="F60" i="4"/>
  <c r="F47" i="4"/>
  <c r="E60" i="4"/>
  <c r="E47" i="4"/>
  <c r="I118" i="3"/>
  <c r="G94" i="3"/>
  <c r="E58" i="4"/>
  <c r="E53" i="4"/>
  <c r="G53" i="4" s="1"/>
  <c r="H53" i="4" s="1"/>
  <c r="F94" i="3"/>
  <c r="G57" i="4"/>
  <c r="H57" i="4" s="1"/>
  <c r="CE45" i="3"/>
  <c r="I144" i="3"/>
  <c r="F164" i="3"/>
  <c r="BR145" i="3"/>
  <c r="F26" i="3"/>
  <c r="I11" i="3"/>
  <c r="F73" i="4"/>
  <c r="F82" i="4"/>
  <c r="E73" i="4"/>
  <c r="E82" i="4"/>
  <c r="H26" i="3"/>
  <c r="H13" i="3"/>
  <c r="BR11" i="3"/>
  <c r="F68" i="3"/>
  <c r="I80" i="3"/>
  <c r="F81" i="3"/>
  <c r="CB24" i="3"/>
  <c r="BJ13" i="3"/>
  <c r="BA13" i="3"/>
  <c r="G27" i="4"/>
  <c r="H27" i="4" s="1"/>
  <c r="CB66" i="3"/>
  <c r="BC13" i="3"/>
  <c r="BQ38" i="3"/>
  <c r="BP39" i="3"/>
  <c r="BO39" i="3"/>
  <c r="BN55" i="3"/>
  <c r="BM55" i="3"/>
  <c r="BC94" i="3"/>
  <c r="BA26" i="3"/>
  <c r="BN133" i="3"/>
  <c r="BH68" i="3"/>
  <c r="BC26" i="3"/>
  <c r="BE144" i="3"/>
  <c r="BD26" i="3"/>
  <c r="BI81" i="3"/>
  <c r="BO133" i="3"/>
  <c r="BN13" i="3"/>
  <c r="CE138" i="3"/>
  <c r="AY144" i="3"/>
  <c r="AY163" i="3"/>
  <c r="BW131" i="3"/>
  <c r="AW146" i="3"/>
  <c r="G2" i="4"/>
  <c r="H2" i="4" s="1"/>
  <c r="AK133" i="3"/>
  <c r="AP94" i="3"/>
  <c r="AS53" i="3"/>
  <c r="AQ164" i="3"/>
  <c r="AR146" i="3"/>
  <c r="AL94" i="3"/>
  <c r="AX81" i="3"/>
  <c r="AO164" i="3"/>
  <c r="AM93" i="3"/>
  <c r="AV81" i="3"/>
  <c r="AM37" i="3"/>
  <c r="AJ107" i="3"/>
  <c r="AK94" i="3"/>
  <c r="CE18" i="3"/>
  <c r="G5" i="4"/>
  <c r="H5" i="4" s="1"/>
  <c r="CE7" i="3"/>
  <c r="AR133" i="3"/>
  <c r="AK164" i="3"/>
  <c r="BX11" i="3"/>
  <c r="AP133" i="3"/>
  <c r="AV39" i="3"/>
  <c r="BV24" i="3"/>
  <c r="CE21" i="3"/>
  <c r="CE20" i="3"/>
  <c r="BT37" i="3"/>
  <c r="BU37" i="3"/>
  <c r="AE39" i="3"/>
  <c r="U66" i="3"/>
  <c r="AG38" i="3"/>
  <c r="Q26" i="3"/>
  <c r="R26" i="3"/>
  <c r="F13" i="4"/>
  <c r="G13" i="4" s="1"/>
  <c r="H13"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51" i="4"/>
  <c r="H51" i="4" s="1"/>
  <c r="L94" i="3"/>
  <c r="M94" i="3"/>
  <c r="BM68" i="3"/>
  <c r="BQ67" i="3"/>
  <c r="BQ66" i="3"/>
  <c r="G25" i="4"/>
  <c r="H25"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4" i="3"/>
  <c r="AY162" i="3"/>
  <c r="AV164" i="3"/>
  <c r="BY162" i="3"/>
  <c r="AY132" i="3"/>
  <c r="AX133" i="3"/>
  <c r="AY131" i="3"/>
  <c r="BY131" i="3"/>
  <c r="AU133" i="3"/>
  <c r="AS144" i="3"/>
  <c r="AR39" i="3"/>
  <c r="BX37" i="3"/>
  <c r="CE71" i="3"/>
  <c r="AS79" i="3"/>
  <c r="AQ81" i="3"/>
  <c r="AS106" i="3"/>
  <c r="AS118" i="3"/>
  <c r="AO13" i="3"/>
  <c r="G71" i="4"/>
  <c r="H71" i="4" s="1"/>
  <c r="AS12" i="3"/>
  <c r="AS11" i="3"/>
  <c r="AS13" i="3" s="1"/>
  <c r="AQ13" i="3"/>
  <c r="AS25" i="3"/>
  <c r="BX131" i="3"/>
  <c r="AS131" i="3"/>
  <c r="AS133" i="3" s="1"/>
  <c r="AO26" i="3"/>
  <c r="BX24" i="3"/>
  <c r="AS24" i="3"/>
  <c r="AS54" i="3"/>
  <c r="BX162" i="3"/>
  <c r="AS162" i="3"/>
  <c r="G50" i="4"/>
  <c r="H50"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M39" i="3"/>
  <c r="AL107" i="3"/>
  <c r="BW37" i="3"/>
  <c r="AI39" i="3"/>
  <c r="AK146" i="3"/>
  <c r="AI146" i="3"/>
  <c r="AL146" i="3"/>
  <c r="AL81" i="3"/>
  <c r="AI133" i="3"/>
  <c r="AI81" i="3"/>
  <c r="AM131" i="3"/>
  <c r="AM133" i="3" s="1"/>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6" i="4"/>
  <c r="H16" i="4" s="1"/>
  <c r="G75" i="4"/>
  <c r="H75" i="4" s="1"/>
  <c r="AA38" i="3"/>
  <c r="X13" i="3"/>
  <c r="AA37" i="3"/>
  <c r="AA79" i="3"/>
  <c r="BU79" i="3"/>
  <c r="Y81" i="3"/>
  <c r="AA144" i="3"/>
  <c r="W146" i="3"/>
  <c r="BU144" i="3"/>
  <c r="AA53" i="3"/>
  <c r="AA55" i="3" s="1"/>
  <c r="BU53" i="3"/>
  <c r="AA132" i="3"/>
  <c r="W55" i="3"/>
  <c r="X133" i="3"/>
  <c r="X55" i="3"/>
  <c r="BU131" i="3"/>
  <c r="Y133" i="3"/>
  <c r="X120" i="3"/>
  <c r="CE16" i="3"/>
  <c r="G61" i="4"/>
  <c r="H61" i="4" s="1"/>
  <c r="AA24" i="3"/>
  <c r="BU24" i="3"/>
  <c r="CE114" i="3"/>
  <c r="AA106" i="3"/>
  <c r="BU105" i="3"/>
  <c r="AA67" i="3"/>
  <c r="AA105" i="3"/>
  <c r="X68" i="3"/>
  <c r="CE150" i="3"/>
  <c r="Z164" i="3"/>
  <c r="AA162" i="3"/>
  <c r="AA93" i="3"/>
  <c r="BU162" i="3"/>
  <c r="X164" i="3"/>
  <c r="W94" i="3"/>
  <c r="CE87" i="3"/>
  <c r="G81" i="4"/>
  <c r="H81" i="4" s="1"/>
  <c r="G46" i="4"/>
  <c r="H46" i="4" s="1"/>
  <c r="BT92" i="3"/>
  <c r="U92" i="3"/>
  <c r="R94" i="3"/>
  <c r="R81" i="3"/>
  <c r="CD91" i="3"/>
  <c r="U80" i="3"/>
  <c r="S107" i="3"/>
  <c r="CC23" i="3"/>
  <c r="T107" i="3"/>
  <c r="U106" i="3"/>
  <c r="Q107" i="3"/>
  <c r="CE97" i="3"/>
  <c r="G62" i="4"/>
  <c r="H62" i="4" s="1"/>
  <c r="S164" i="3"/>
  <c r="BT162" i="3"/>
  <c r="U162" i="3"/>
  <c r="R68" i="3"/>
  <c r="U67" i="3"/>
  <c r="Q68" i="3"/>
  <c r="BT66" i="3"/>
  <c r="S55" i="3"/>
  <c r="CE42" i="3"/>
  <c r="CD52" i="3"/>
  <c r="Q146" i="3"/>
  <c r="U145" i="3"/>
  <c r="U144" i="3"/>
  <c r="CE137" i="3"/>
  <c r="R146" i="3"/>
  <c r="G77" i="4"/>
  <c r="H77" i="4" s="1"/>
  <c r="CE124" i="3"/>
  <c r="Q133" i="3"/>
  <c r="CE125" i="3"/>
  <c r="G43" i="4"/>
  <c r="H43" i="4" s="1"/>
  <c r="U12" i="3"/>
  <c r="CE5" i="3"/>
  <c r="Q120" i="3"/>
  <c r="U37" i="3"/>
  <c r="U118" i="3"/>
  <c r="U168" i="3"/>
  <c r="U169" i="3" s="1"/>
  <c r="M107" i="3"/>
  <c r="N133" i="3"/>
  <c r="G54" i="4"/>
  <c r="H54" i="4" s="1"/>
  <c r="G31" i="4"/>
  <c r="H31" i="4" s="1"/>
  <c r="G59" i="4"/>
  <c r="H59" i="4" s="1"/>
  <c r="G33" i="4"/>
  <c r="H33"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5" i="4"/>
  <c r="H65" i="4" s="1"/>
  <c r="M68" i="3"/>
  <c r="L68" i="3"/>
  <c r="BS53" i="3"/>
  <c r="O53" i="3"/>
  <c r="O54" i="3"/>
  <c r="G80" i="4"/>
  <c r="H80" i="4" s="1"/>
  <c r="N55" i="3"/>
  <c r="I168" i="3"/>
  <c r="I169" i="3" s="1"/>
  <c r="CD161" i="3"/>
  <c r="I163" i="3"/>
  <c r="F63" i="4"/>
  <c r="G63" i="4" s="1"/>
  <c r="H63" i="4" s="1"/>
  <c r="CE136" i="3"/>
  <c r="F42" i="4"/>
  <c r="G42" i="4" s="1"/>
  <c r="H42" i="4" s="1"/>
  <c r="CE123" i="3"/>
  <c r="BV79" i="3"/>
  <c r="AG79" i="3"/>
  <c r="F41" i="4"/>
  <c r="G41" i="4" s="1"/>
  <c r="H41" i="4" s="1"/>
  <c r="CE158" i="3"/>
  <c r="AG144" i="3"/>
  <c r="AG146" i="3" s="1"/>
  <c r="CC130" i="3"/>
  <c r="F20" i="4"/>
  <c r="G20" i="4" s="1"/>
  <c r="H20" i="4" s="1"/>
  <c r="CE140" i="3"/>
  <c r="I105" i="3"/>
  <c r="H39" i="3"/>
  <c r="H55" i="3"/>
  <c r="CA79" i="3"/>
  <c r="BK79" i="3"/>
  <c r="E36" i="4"/>
  <c r="G36" i="4" s="1"/>
  <c r="H36" i="4" s="1"/>
  <c r="CE48" i="3"/>
  <c r="CD36" i="3"/>
  <c r="G81" i="3"/>
  <c r="G68" i="3"/>
  <c r="E32" i="4"/>
  <c r="G32" i="4" s="1"/>
  <c r="H32" i="4" s="1"/>
  <c r="CE154" i="3"/>
  <c r="F55" i="4"/>
  <c r="G55" i="4" s="1"/>
  <c r="H55" i="4" s="1"/>
  <c r="CE149" i="3"/>
  <c r="BZ145" i="3"/>
  <c r="BT145" i="3"/>
  <c r="CC143" i="3"/>
  <c r="F19" i="4"/>
  <c r="G19" i="4" s="1"/>
  <c r="H19" i="4" s="1"/>
  <c r="CE127" i="3"/>
  <c r="I145" i="3"/>
  <c r="BS144" i="3"/>
  <c r="O144" i="3"/>
  <c r="O146" i="3" s="1"/>
  <c r="BW118" i="3"/>
  <c r="AM118" i="3"/>
  <c r="F58" i="4"/>
  <c r="CE85" i="3"/>
  <c r="BR105" i="3"/>
  <c r="BU118" i="3"/>
  <c r="AA118" i="3"/>
  <c r="CD117" i="3"/>
  <c r="I119" i="3"/>
  <c r="F56" i="4"/>
  <c r="G56" i="4" s="1"/>
  <c r="H56" i="4" s="1"/>
  <c r="CE3" i="3"/>
  <c r="BK53" i="3"/>
  <c r="BK24" i="3"/>
  <c r="CA24" i="3"/>
  <c r="BS11" i="3"/>
  <c r="O11" i="3"/>
  <c r="F44" i="4"/>
  <c r="G44" i="4" s="1"/>
  <c r="H44" i="4" s="1"/>
  <c r="CE58" i="3"/>
  <c r="CA145" i="3"/>
  <c r="BV131" i="3"/>
  <c r="AG131" i="3"/>
  <c r="O105" i="3"/>
  <c r="BS105" i="3"/>
  <c r="F52" i="4"/>
  <c r="G52" i="4" s="1"/>
  <c r="H52" i="4" s="1"/>
  <c r="CE84" i="3"/>
  <c r="BT105" i="3"/>
  <c r="U105" i="3"/>
  <c r="E35" i="4"/>
  <c r="G35" i="4" s="1"/>
  <c r="H35" i="4" s="1"/>
  <c r="CE155" i="3"/>
  <c r="AA168" i="3"/>
  <c r="AA169" i="3" s="1"/>
  <c r="CB144" i="3"/>
  <c r="BQ144" i="3"/>
  <c r="H107" i="3"/>
  <c r="CC104" i="3"/>
  <c r="BR92" i="3"/>
  <c r="I92" i="3"/>
  <c r="F79" i="4"/>
  <c r="G79" i="4" s="1"/>
  <c r="H79" i="4" s="1"/>
  <c r="CE98" i="3"/>
  <c r="E94" i="3"/>
  <c r="CB92" i="3"/>
  <c r="CC78" i="3"/>
  <c r="F48" i="4"/>
  <c r="G48" i="4" s="1"/>
  <c r="H48" i="4" s="1"/>
  <c r="CE72" i="3"/>
  <c r="BW66" i="3"/>
  <c r="AM66" i="3"/>
  <c r="AM68" i="3" s="1"/>
  <c r="F15" i="4"/>
  <c r="G15" i="4" s="1"/>
  <c r="H15" i="4" s="1"/>
  <c r="CE62" i="3"/>
  <c r="AY53" i="3"/>
  <c r="BY53" i="3"/>
  <c r="F67" i="4"/>
  <c r="G67" i="4" s="1"/>
  <c r="H67" i="4" s="1"/>
  <c r="CE30" i="3"/>
  <c r="AS92" i="3"/>
  <c r="BX92" i="3"/>
  <c r="F74" i="4"/>
  <c r="G74" i="4" s="1"/>
  <c r="H74" i="4" s="1"/>
  <c r="CE110" i="3"/>
  <c r="CA66" i="3"/>
  <c r="BK66" i="3"/>
  <c r="BV11" i="3"/>
  <c r="AG11" i="3"/>
  <c r="G55" i="3"/>
  <c r="I53" i="3"/>
  <c r="F70" i="4"/>
  <c r="G70" i="4" s="1"/>
  <c r="H70"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BZ79" i="3"/>
  <c r="BE79" i="3"/>
  <c r="BE81" i="3" s="1"/>
  <c r="BE82" i="3" s="1"/>
  <c r="L7" i="2" s="1"/>
  <c r="BR79" i="3"/>
  <c r="I79" i="3"/>
  <c r="BR53" i="3"/>
  <c r="AA11" i="3"/>
  <c r="BU11" i="3"/>
  <c r="BZ105" i="3"/>
  <c r="CE89" i="3"/>
  <c r="BU66" i="3"/>
  <c r="AA66" i="3"/>
  <c r="CE59" i="3"/>
  <c r="CC52" i="3"/>
  <c r="BZ37" i="3"/>
  <c r="BE37" i="3"/>
  <c r="BE39" i="3" s="1"/>
  <c r="BV37" i="3"/>
  <c r="AG37" i="3"/>
  <c r="AG39" i="3" s="1"/>
  <c r="G13" i="3"/>
  <c r="G26" i="3"/>
  <c r="CB11" i="3"/>
  <c r="BQ11" i="3"/>
  <c r="BT11" i="3"/>
  <c r="U11" i="3"/>
  <c r="CD65" i="3"/>
  <c r="BR37" i="3"/>
  <c r="I37" i="3"/>
  <c r="E39" i="3"/>
  <c r="I24" i="3"/>
  <c r="BW92" i="3"/>
  <c r="AM92" i="3"/>
  <c r="AM94" i="3" s="1"/>
  <c r="CC65" i="3"/>
  <c r="CB53" i="3"/>
  <c r="BQ53" i="3"/>
  <c r="BQ55" i="3" s="1"/>
  <c r="CA11" i="3"/>
  <c r="BK11" i="3"/>
  <c r="BK13" i="3" s="1"/>
  <c r="BT53" i="3"/>
  <c r="U53" i="3"/>
  <c r="U55" i="3" s="1"/>
  <c r="CE31" i="3"/>
  <c r="CE151" i="3"/>
  <c r="F3" i="4"/>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30" i="4"/>
  <c r="H30" i="4" s="1"/>
  <c r="BX105" i="3"/>
  <c r="AS105" i="3"/>
  <c r="AS107" i="3" s="1"/>
  <c r="CD78" i="3"/>
  <c r="F17" i="4"/>
  <c r="G17" i="4" s="1"/>
  <c r="H17" i="4" s="1"/>
  <c r="CE75" i="3"/>
  <c r="BS66" i="3"/>
  <c r="O66" i="3"/>
  <c r="O68" i="3" s="1"/>
  <c r="CC117" i="3"/>
  <c r="U79" i="3"/>
  <c r="U81" i="3" s="1"/>
  <c r="BT79" i="3"/>
  <c r="O79" i="3"/>
  <c r="BS79" i="3"/>
  <c r="BR66" i="3"/>
  <c r="H68" i="3"/>
  <c r="F64" i="4"/>
  <c r="G64" i="4" s="1"/>
  <c r="H64" i="4" s="1"/>
  <c r="CE43" i="3"/>
  <c r="F10" i="4"/>
  <c r="G10" i="4" s="1"/>
  <c r="H10" i="4" s="1"/>
  <c r="CE32" i="3"/>
  <c r="F8" i="4"/>
  <c r="G8" i="4" s="1"/>
  <c r="H8" i="4" s="1"/>
  <c r="CE19" i="3"/>
  <c r="BV53" i="3"/>
  <c r="BT24" i="3"/>
  <c r="U24" i="3"/>
  <c r="F66" i="4"/>
  <c r="G66" i="4" s="1"/>
  <c r="H66" i="4" s="1"/>
  <c r="CE17" i="3"/>
  <c r="CC10" i="3"/>
  <c r="G11" i="4"/>
  <c r="H11" i="4" s="1"/>
  <c r="G6" i="4"/>
  <c r="H6" i="4" s="1"/>
  <c r="O94" i="3" l="1"/>
  <c r="O95" i="3" s="1"/>
  <c r="E11" i="2" s="1"/>
  <c r="AG165" i="3"/>
  <c r="H5" i="2" s="1"/>
  <c r="I13" i="3"/>
  <c r="I14" i="3" s="1"/>
  <c r="D6" i="2" s="1"/>
  <c r="I68" i="3"/>
  <c r="BR146" i="3"/>
  <c r="AA107" i="3"/>
  <c r="AA133" i="3"/>
  <c r="AM69" i="3"/>
  <c r="I8" i="2" s="1"/>
  <c r="AY95" i="3"/>
  <c r="K11" i="2" s="1"/>
  <c r="AY69" i="3"/>
  <c r="K8" i="2" s="1"/>
  <c r="AM13" i="3"/>
  <c r="AM14" i="3" s="1"/>
  <c r="I6" i="2" s="1"/>
  <c r="BE121" i="3"/>
  <c r="L4" i="2" s="1"/>
  <c r="BQ68" i="3"/>
  <c r="BQ13" i="3"/>
  <c r="BQ14" i="3" s="1"/>
  <c r="N6" i="2" s="1"/>
  <c r="BQ146" i="3"/>
  <c r="BQ147" i="3" s="1"/>
  <c r="N9" i="2" s="1"/>
  <c r="CB146" i="3"/>
  <c r="BQ39" i="3"/>
  <c r="BQ40" i="3" s="1"/>
  <c r="N3" i="2" s="1"/>
  <c r="BQ120" i="3"/>
  <c r="BQ121" i="3" s="1"/>
  <c r="N4" i="2" s="1"/>
  <c r="CA146" i="3"/>
  <c r="BK94" i="3"/>
  <c r="BK95" i="3" s="1"/>
  <c r="M11" i="2" s="1"/>
  <c r="BK120" i="3"/>
  <c r="BK121" i="3" s="1"/>
  <c r="M4" i="2" s="1"/>
  <c r="BK133" i="3"/>
  <c r="BK14" i="3"/>
  <c r="M6" i="2" s="1"/>
  <c r="BE68" i="3"/>
  <c r="BE133" i="3"/>
  <c r="BE134" i="3" s="1"/>
  <c r="L12" i="2" s="1"/>
  <c r="G7" i="4"/>
  <c r="H7" i="4" s="1"/>
  <c r="AY81" i="3"/>
  <c r="AY82" i="3" s="1"/>
  <c r="K7" i="2" s="1"/>
  <c r="AY13" i="3"/>
  <c r="AY14" i="3" s="1"/>
  <c r="K6" i="2" s="1"/>
  <c r="G76" i="4"/>
  <c r="H76" i="4" s="1"/>
  <c r="AS81" i="3"/>
  <c r="AS82" i="3" s="1"/>
  <c r="J7" i="2" s="1"/>
  <c r="AS164" i="3"/>
  <c r="AS146" i="3"/>
  <c r="AS147" i="3" s="1"/>
  <c r="J9" i="2" s="1"/>
  <c r="BX146" i="3"/>
  <c r="AS94" i="3"/>
  <c r="AS95" i="3" s="1"/>
  <c r="J11" i="2" s="1"/>
  <c r="AM26" i="3"/>
  <c r="AM27" i="3" s="1"/>
  <c r="I13" i="2" s="1"/>
  <c r="AG55" i="3"/>
  <c r="AG68" i="3"/>
  <c r="AG69" i="3" s="1"/>
  <c r="H8" i="2" s="1"/>
  <c r="G68" i="4"/>
  <c r="H68" i="4" s="1"/>
  <c r="AA39" i="3"/>
  <c r="AA40" i="3" s="1"/>
  <c r="G3" i="2" s="1"/>
  <c r="AA164" i="3"/>
  <c r="AA165" i="3" s="1"/>
  <c r="G5" i="2" s="1"/>
  <c r="AA26" i="3"/>
  <c r="AA27" i="3" s="1"/>
  <c r="G13" i="2" s="1"/>
  <c r="U164" i="3"/>
  <c r="U165" i="3" s="1"/>
  <c r="F5" i="2" s="1"/>
  <c r="U133" i="3"/>
  <c r="U134" i="3" s="1"/>
  <c r="F12" i="2" s="1"/>
  <c r="U94" i="3"/>
  <c r="U95" i="3" s="1"/>
  <c r="F11" i="2" s="1"/>
  <c r="BT146" i="3"/>
  <c r="U56" i="3"/>
  <c r="F10" i="2" s="1"/>
  <c r="BE40" i="3"/>
  <c r="L3" i="2" s="1"/>
  <c r="BE69" i="3"/>
  <c r="L8" i="2" s="1"/>
  <c r="G69" i="4"/>
  <c r="H69" i="4" s="1"/>
  <c r="G3" i="4"/>
  <c r="H3" i="4" s="1"/>
  <c r="I146" i="3"/>
  <c r="I147" i="3" s="1"/>
  <c r="D9" i="2" s="1"/>
  <c r="AG56" i="3"/>
  <c r="H10" i="2" s="1"/>
  <c r="AS134" i="3"/>
  <c r="J12" i="2" s="1"/>
  <c r="BZ146" i="3"/>
  <c r="BS146" i="3"/>
  <c r="O26" i="3"/>
  <c r="O27" i="3" s="1"/>
  <c r="E13" i="2" s="1"/>
  <c r="O107" i="3"/>
  <c r="O108" i="3" s="1"/>
  <c r="E2" i="2" s="1"/>
  <c r="O39" i="3"/>
  <c r="O40" i="3" s="1"/>
  <c r="E3" i="2" s="1"/>
  <c r="G58" i="4"/>
  <c r="H58" i="4" s="1"/>
  <c r="G60" i="4"/>
  <c r="H60" i="4" s="1"/>
  <c r="G47" i="4"/>
  <c r="H47" i="4" s="1"/>
  <c r="G73" i="4"/>
  <c r="H73" i="4" s="1"/>
  <c r="G82" i="4"/>
  <c r="H82" i="4" s="1"/>
  <c r="I69" i="3"/>
  <c r="D8" i="2" s="1"/>
  <c r="BQ69" i="3"/>
  <c r="N8" i="2" s="1"/>
  <c r="BE13" i="3"/>
  <c r="BE14" i="3" s="1"/>
  <c r="L6" i="2" s="1"/>
  <c r="BQ56" i="3"/>
  <c r="N10" i="2" s="1"/>
  <c r="BK39" i="3"/>
  <c r="BK40" i="3" s="1"/>
  <c r="M3" i="2" s="1"/>
  <c r="BE107" i="3"/>
  <c r="BE108" i="3" s="1"/>
  <c r="L2" i="2" s="1"/>
  <c r="BQ133" i="3"/>
  <c r="BQ134" i="3" s="1"/>
  <c r="N12" i="2" s="1"/>
  <c r="BK81" i="3"/>
  <c r="BK82" i="3" s="1"/>
  <c r="M7" i="2" s="1"/>
  <c r="BW146" i="3"/>
  <c r="AS165" i="3"/>
  <c r="J5" i="2" s="1"/>
  <c r="AY146" i="3"/>
  <c r="AY147" i="3" s="1"/>
  <c r="K9" i="2" s="1"/>
  <c r="BY146" i="3"/>
  <c r="AY39" i="3"/>
  <c r="AY40" i="3" s="1"/>
  <c r="K3" i="2" s="1"/>
  <c r="AY107" i="3"/>
  <c r="AY108" i="3" s="1"/>
  <c r="K2" i="2" s="1"/>
  <c r="AS120" i="3"/>
  <c r="AS121" i="3" s="1"/>
  <c r="J4" i="2" s="1"/>
  <c r="AG26" i="3"/>
  <c r="AG27" i="3" s="1"/>
  <c r="H13" i="2" s="1"/>
  <c r="AG40" i="3"/>
  <c r="H3" i="2" s="1"/>
  <c r="U26" i="3"/>
  <c r="U27" i="3" s="1"/>
  <c r="F13" i="2" s="1"/>
  <c r="AG95" i="3"/>
  <c r="H11" i="2" s="1"/>
  <c r="AG147" i="3"/>
  <c r="H9" i="2" s="1"/>
  <c r="AA108" i="3"/>
  <c r="G2" i="2" s="1"/>
  <c r="U39" i="3"/>
  <c r="U40" i="3" s="1"/>
  <c r="F3" i="2" s="1"/>
  <c r="U13" i="3"/>
  <c r="U14" i="3" s="1"/>
  <c r="F6" i="2" s="1"/>
  <c r="BV146" i="3"/>
  <c r="AA81" i="3"/>
  <c r="AA82" i="3" s="1"/>
  <c r="G7" i="2" s="1"/>
  <c r="AG107" i="3"/>
  <c r="AG108" i="3" s="1"/>
  <c r="H2" i="2" s="1"/>
  <c r="O147" i="3"/>
  <c r="E9" i="2" s="1"/>
  <c r="BQ26" i="3"/>
  <c r="BQ27" i="3" s="1"/>
  <c r="N13" i="2" s="1"/>
  <c r="BQ164" i="3"/>
  <c r="BQ165" i="3" s="1"/>
  <c r="N5" i="2" s="1"/>
  <c r="BQ81" i="3"/>
  <c r="BQ82" i="3" s="1"/>
  <c r="N7" i="2" s="1"/>
  <c r="BQ94" i="3"/>
  <c r="BQ95" i="3" s="1"/>
  <c r="N11" i="2" s="1"/>
  <c r="BQ107" i="3"/>
  <c r="BQ108" i="3" s="1"/>
  <c r="N2" i="2" s="1"/>
  <c r="BK164" i="3"/>
  <c r="BK165" i="3" s="1"/>
  <c r="M5" i="2" s="1"/>
  <c r="BK147" i="3"/>
  <c r="M9" i="2" s="1"/>
  <c r="BK68" i="3"/>
  <c r="BK69" i="3" s="1"/>
  <c r="M8" i="2" s="1"/>
  <c r="BK26" i="3"/>
  <c r="BK27" i="3" s="1"/>
  <c r="M13" i="2" s="1"/>
  <c r="BK55" i="3"/>
  <c r="BK56" i="3" s="1"/>
  <c r="M10" i="2" s="1"/>
  <c r="BK107" i="3"/>
  <c r="BK108" i="3" s="1"/>
  <c r="M2" i="2" s="1"/>
  <c r="BE165" i="3"/>
  <c r="L5" i="2" s="1"/>
  <c r="BE26" i="3"/>
  <c r="BE27" i="3" s="1"/>
  <c r="L13" i="2" s="1"/>
  <c r="BE146" i="3"/>
  <c r="BE147" i="3" s="1"/>
  <c r="L9" i="2" s="1"/>
  <c r="BK134" i="3"/>
  <c r="M12" i="2" s="1"/>
  <c r="BE94" i="3"/>
  <c r="BE95" i="3" s="1"/>
  <c r="L11" i="2" s="1"/>
  <c r="BE55" i="3"/>
  <c r="BE56" i="3" s="1"/>
  <c r="L10" i="2" s="1"/>
  <c r="CE10" i="3"/>
  <c r="CE104" i="3"/>
  <c r="AY26" i="3"/>
  <c r="AY27" i="3" s="1"/>
  <c r="K13" i="2" s="1"/>
  <c r="AY55" i="3"/>
  <c r="AY56" i="3" s="1"/>
  <c r="K10" i="2" s="1"/>
  <c r="AY121" i="3"/>
  <c r="K4" i="2" s="1"/>
  <c r="AY164" i="3"/>
  <c r="AY165" i="3" s="1"/>
  <c r="K5" i="2" s="1"/>
  <c r="AY133" i="3"/>
  <c r="AY134" i="3" s="1"/>
  <c r="K12" i="2" s="1"/>
  <c r="AS39" i="3"/>
  <c r="AS40" i="3" s="1"/>
  <c r="J3" i="2" s="1"/>
  <c r="AS108" i="3"/>
  <c r="J2" i="2" s="1"/>
  <c r="AS14" i="3"/>
  <c r="J6" i="2" s="1"/>
  <c r="AS26" i="3"/>
  <c r="AS27" i="3" s="1"/>
  <c r="J13" i="2" s="1"/>
  <c r="AS55" i="3"/>
  <c r="AS56" i="3" s="1"/>
  <c r="J10" i="2" s="1"/>
  <c r="AS68" i="3"/>
  <c r="AS69" i="3" s="1"/>
  <c r="J8" i="2" s="1"/>
  <c r="AM120" i="3"/>
  <c r="AM121" i="3" s="1"/>
  <c r="I4" i="2" s="1"/>
  <c r="AM95" i="3"/>
  <c r="I11" i="2" s="1"/>
  <c r="AM55" i="3"/>
  <c r="AM56" i="3" s="1"/>
  <c r="I10" i="2" s="1"/>
  <c r="AM164" i="3"/>
  <c r="AM165" i="3" s="1"/>
  <c r="I5" i="2" s="1"/>
  <c r="AM40" i="3"/>
  <c r="I3" i="2" s="1"/>
  <c r="AM108" i="3"/>
  <c r="I2" i="2" s="1"/>
  <c r="AM146" i="3"/>
  <c r="AM147" i="3" s="1"/>
  <c r="I9" i="2" s="1"/>
  <c r="CC144" i="3"/>
  <c r="AM134" i="3"/>
  <c r="I12" i="2" s="1"/>
  <c r="AM81" i="3"/>
  <c r="AM82" i="3" s="1"/>
  <c r="I7" i="2" s="1"/>
  <c r="AG133" i="3"/>
  <c r="AG134" i="3" s="1"/>
  <c r="H12" i="2" s="1"/>
  <c r="AG81" i="3"/>
  <c r="AG82" i="3" s="1"/>
  <c r="H7" i="2" s="1"/>
  <c r="AG13" i="3"/>
  <c r="AG14" i="3" s="1"/>
  <c r="H6" i="2" s="1"/>
  <c r="AG120" i="3"/>
  <c r="AG121" i="3" s="1"/>
  <c r="H4" i="2" s="1"/>
  <c r="CC118" i="3"/>
  <c r="AA13" i="3"/>
  <c r="AA14" i="3" s="1"/>
  <c r="G6" i="2" s="1"/>
  <c r="AA146" i="3"/>
  <c r="AA147" i="3" s="1"/>
  <c r="G9" i="2" s="1"/>
  <c r="BU146" i="3"/>
  <c r="AA56" i="3"/>
  <c r="G10" i="2" s="1"/>
  <c r="AA134" i="3"/>
  <c r="G12" i="2" s="1"/>
  <c r="CE23" i="3"/>
  <c r="AA120" i="3"/>
  <c r="AA121" i="3" s="1"/>
  <c r="G4" i="2" s="1"/>
  <c r="AA68" i="3"/>
  <c r="AA69" i="3" s="1"/>
  <c r="G8" i="2" s="1"/>
  <c r="AA94" i="3"/>
  <c r="AA95" i="3" s="1"/>
  <c r="G11" i="2" s="1"/>
  <c r="CE91" i="3"/>
  <c r="U82" i="3"/>
  <c r="F7" i="2" s="1"/>
  <c r="U107" i="3"/>
  <c r="U108" i="3" s="1"/>
  <c r="F2" i="2" s="1"/>
  <c r="U68" i="3"/>
  <c r="U69" i="3" s="1"/>
  <c r="F8" i="2" s="1"/>
  <c r="CE52" i="3"/>
  <c r="U146" i="3"/>
  <c r="U147" i="3" s="1"/>
  <c r="F9" i="2" s="1"/>
  <c r="CC11" i="3"/>
  <c r="U120" i="3"/>
  <c r="U121" i="3" s="1"/>
  <c r="F4" i="2" s="1"/>
  <c r="O133" i="3"/>
  <c r="O134" i="3" s="1"/>
  <c r="E12" i="2" s="1"/>
  <c r="CE130" i="3"/>
  <c r="CD11" i="3"/>
  <c r="O13" i="3"/>
  <c r="O14" i="3" s="1"/>
  <c r="E6" i="2" s="1"/>
  <c r="CE143" i="3"/>
  <c r="CD144" i="3"/>
  <c r="CD118" i="3"/>
  <c r="O120" i="3"/>
  <c r="O121" i="3" s="1"/>
  <c r="E4" i="2" s="1"/>
  <c r="O164" i="3"/>
  <c r="O165" i="3" s="1"/>
  <c r="E5" i="2" s="1"/>
  <c r="CE36" i="3"/>
  <c r="CC24" i="3"/>
  <c r="O81" i="3"/>
  <c r="O82" i="3" s="1"/>
  <c r="E7" i="2" s="1"/>
  <c r="O69" i="3"/>
  <c r="E8" i="2" s="1"/>
  <c r="CE65" i="3"/>
  <c r="O55" i="3"/>
  <c r="O56" i="3" s="1"/>
  <c r="E10" i="2" s="1"/>
  <c r="CD66" i="3"/>
  <c r="CD131" i="3"/>
  <c r="I133" i="3"/>
  <c r="I134" i="3" s="1"/>
  <c r="D12" i="2" s="1"/>
  <c r="CC92" i="3"/>
  <c r="CE161" i="3"/>
  <c r="CD162" i="3"/>
  <c r="I164" i="3"/>
  <c r="I165" i="3" s="1"/>
  <c r="D5" i="2" s="1"/>
  <c r="CD79" i="3"/>
  <c r="I81" i="3"/>
  <c r="I82" i="3" s="1"/>
  <c r="D7" i="2" s="1"/>
  <c r="CC131" i="3"/>
  <c r="CD53" i="3"/>
  <c r="I55" i="3"/>
  <c r="I56" i="3" s="1"/>
  <c r="D10" i="2" s="1"/>
  <c r="I26" i="3"/>
  <c r="I27" i="3" s="1"/>
  <c r="D13" i="2" s="1"/>
  <c r="CD24" i="3"/>
  <c r="CC66" i="3"/>
  <c r="CC162" i="3"/>
  <c r="CD37" i="3"/>
  <c r="I39" i="3"/>
  <c r="I40" i="3" s="1"/>
  <c r="D3" i="2" s="1"/>
  <c r="CC53" i="3"/>
  <c r="CE117" i="3"/>
  <c r="CC105" i="3"/>
  <c r="I120" i="3"/>
  <c r="I121" i="3" s="1"/>
  <c r="D4" i="2" s="1"/>
  <c r="CE78" i="3"/>
  <c r="CC79" i="3"/>
  <c r="CC37" i="3"/>
  <c r="CD92" i="3"/>
  <c r="I94" i="3"/>
  <c r="I95" i="3" s="1"/>
  <c r="D11" i="2" s="1"/>
  <c r="CD105" i="3"/>
  <c r="I107" i="3"/>
  <c r="I108" i="3" s="1"/>
  <c r="D2" i="2" s="1"/>
  <c r="N16" i="2" l="1"/>
  <c r="M16" i="2"/>
  <c r="L16" i="2"/>
  <c r="K16" i="2"/>
  <c r="J16" i="2"/>
  <c r="O13" i="2"/>
  <c r="CE118" i="3"/>
  <c r="I16" i="2"/>
  <c r="CE144" i="3"/>
  <c r="H16" i="2"/>
  <c r="O9" i="2"/>
  <c r="O8" i="2"/>
  <c r="G16" i="2"/>
  <c r="O11" i="2"/>
  <c r="O3" i="2"/>
  <c r="CE24" i="3"/>
  <c r="O2" i="2"/>
  <c r="CE11" i="3"/>
  <c r="F16" i="2"/>
  <c r="CE105" i="3"/>
  <c r="O12" i="2"/>
  <c r="CE92" i="3"/>
  <c r="O6" i="2"/>
  <c r="O4" i="2"/>
  <c r="O5" i="2"/>
  <c r="CE37" i="3"/>
  <c r="CE162" i="3"/>
  <c r="E16" i="2"/>
  <c r="CE66" i="3"/>
  <c r="O10" i="2"/>
  <c r="O7" i="2"/>
  <c r="D16" i="2"/>
  <c r="CE53" i="3"/>
  <c r="CE131" i="3"/>
  <c r="CE79" i="3"/>
  <c r="P2" i="2" l="1"/>
  <c r="P13" i="2"/>
  <c r="P9" i="2"/>
  <c r="P5" i="2"/>
  <c r="P10" i="2"/>
  <c r="P6" i="2"/>
  <c r="P7" i="2"/>
  <c r="P4" i="2"/>
  <c r="P11" i="2"/>
  <c r="P3" i="2"/>
  <c r="P12" i="2"/>
  <c r="P8" i="2"/>
  <c r="O16" i="2"/>
  <c r="O17" i="2" s="1"/>
  <c r="O27" i="2" s="1"/>
  <c r="P16" i="2" l="1"/>
</calcChain>
</file>

<file path=xl/sharedStrings.xml><?xml version="1.0" encoding="utf-8"?>
<sst xmlns="http://schemas.openxmlformats.org/spreadsheetml/2006/main" count="1004" uniqueCount="129">
  <si>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</si>
  <si>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</si>
  <si>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</si>
  <si>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</si>
  <si>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</si>
  <si>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</si>
  <si>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</si>
  <si>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</si>
  <si>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</si>
  <si>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</si>
  <si>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</si>
  <si>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</si>
  <si>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</si>
  <si>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</si>
  <si>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</si>
  <si>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</si>
  <si>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</si>
  <si>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</si>
  <si>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</si>
  <si>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</si>
  <si>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</si>
  <si>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</si>
  <si>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</si>
  <si>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</si>
  <si>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</si>
  <si>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</si>
  <si>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</si>
  <si>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</si>
  <si>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</si>
  <si>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</si>
  <si>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</si>
  <si>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</si>
  <si>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</si>
  <si>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</si>
  <si>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</si>
  <si>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</si>
  <si>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</si>
  <si>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</si>
  <si>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</si>
  <si>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</si>
  <si>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</si>
  <si>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</si>
  <si>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</si>
  <si>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</si>
  <si>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</si>
  <si>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</si>
  <si>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</si>
  <si>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</si>
  <si>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</si>
  <si>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</si>
  <si>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</si>
  <si>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</si>
  <si>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</si>
  <si>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</si>
  <si>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</si>
  <si>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</si>
  <si>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</si>
  <si>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</si>
  <si>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</si>
  <si>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</si>
  <si>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</si>
  <si>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</si>
  <si>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</si>
  <si>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</si>
  <si>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</si>
  <si>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</si>
  <si>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</si>
  <si>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</si>
  <si>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</si>
  <si>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</si>
  <si>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</si>
  <si>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</si>
  <si>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</si>
  <si>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</si>
  <si>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</si>
  <si>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</si>
  <si>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</si>
  <si>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</si>
  <si>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</si>
  <si>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</si>
  <si>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</si>
  <si>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</si>
  <si>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</si>
  <si>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</si>
  <si>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</si>
  <si>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</si>
  <si>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</si>
  <si>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</si>
  <si>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</si>
  <si>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</si>
  <si>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</si>
  <si>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</si>
  <si>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</si>
  <si>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</si>
  <si>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</si>
  <si>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</si>
  <si>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</si>
  <si>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</si>
  <si>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</si>
  <si>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</si>
  <si>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</si>
  <si>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</si>
  <si>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</si>
  <si>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</si>
  <si>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</si>
  <si>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</si>
  <si>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</si>
  <si>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</si>
  <si>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</si>
  <si>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</si>
  <si>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</si>
  <si>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</si>
  <si>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</si>
  <si>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</si>
  <si>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</si>
  <si>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</si>
  <si>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</si>
  <si>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</si>
  <si>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</si>
  <si>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</si>
  <si>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</si>
  <si>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</si>
  <si>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</si>
  <si>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</si>
  <si>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</si>
  <si>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</si>
  <si>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</si>
  <si>
    <t>Hivert</t>
  </si>
  <si>
    <t>Charline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</si>
</sst>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zoomScale="160" zoomScaleNormal="160" workbookViewId="0">
      <selection activeCell="D1" sqref="D1"/>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équipe'!B96</f>
        <v>Wizards 4</v>
      </c>
      <c r="D2" s="14">
        <f>'Détail par équipe'!I108</f>
        <v>8</v>
      </c>
      <c r="E2" s="15">
        <f>'Détail par équipe'!O108</f>
        <v>9</v>
      </c>
      <c r="F2" s="15">
        <f>'Détail par équipe'!U108</f>
        <v>7</v>
      </c>
      <c r="G2" s="15">
        <f>'Détail par équipe'!AA108</f>
        <v>0</v>
      </c>
      <c r="H2" s="15">
        <f>'Détail par équipe'!AG108</f>
        <v>0</v>
      </c>
      <c r="I2" s="15">
        <f>'Détail par équipe'!AM108</f>
        <v>0</v>
      </c>
      <c r="J2" s="15">
        <f>'Détail par équipe'!AS108</f>
        <v>0</v>
      </c>
      <c r="K2" s="15">
        <f>'Détail par équipe'!AY108</f>
        <v>0</v>
      </c>
      <c r="L2" s="15">
        <f>'Détail par équipe'!BE108</f>
        <v>0</v>
      </c>
      <c r="M2" s="15">
        <f>'Détail par équipe'!BK108</f>
        <v>0</v>
      </c>
      <c r="N2" s="15">
        <f>'Détail par équipe'!BQ108</f>
        <v>0</v>
      </c>
      <c r="O2" s="16">
        <f>D2+E2+F2+G2+H2+I2+J2+K2+L2+M2+N2</f>
        <v>24</v>
      </c>
      <c r="P2" s="17">
        <f>O2*3.2</f>
        <v>76.800000000000011</v>
      </c>
    </row>
    <row r="3" spans="1:16" ht="23.1" customHeight="1" x14ac:dyDescent="0.25">
      <c r="A3" s="11">
        <v>2</v>
      </c>
      <c r="B3" s="12">
        <v>1</v>
      </c>
      <c r="C3" s="13" t="str">
        <f>'Détail par équipe'!B28</f>
        <v>Wizards 1</v>
      </c>
      <c r="D3" s="14">
        <f>'Détail par équipe'!I40</f>
        <v>10</v>
      </c>
      <c r="E3" s="15">
        <f>'Détail par équipe'!O40</f>
        <v>6</v>
      </c>
      <c r="F3" s="15">
        <f>'Détail par équipe'!U40</f>
        <v>8</v>
      </c>
      <c r="G3" s="15">
        <f>'Détail par équipe'!AA40</f>
        <v>0</v>
      </c>
      <c r="H3" s="15">
        <f>'Détail par équipe'!AG40</f>
        <v>0</v>
      </c>
      <c r="I3" s="15">
        <f>'Détail par équipe'!AM40</f>
        <v>0</v>
      </c>
      <c r="J3" s="15">
        <f>'Détail par équipe'!AS40</f>
        <v>0</v>
      </c>
      <c r="K3" s="15">
        <f>'Détail par équipe'!AY40</f>
        <v>0</v>
      </c>
      <c r="L3" s="15">
        <f>'Détail par équipe'!BE40</f>
        <v>0</v>
      </c>
      <c r="M3" s="15">
        <f>'Détail par équipe'!BK40</f>
        <v>0</v>
      </c>
      <c r="N3" s="15">
        <f>'Détail par équipe'!BQ40</f>
        <v>0</v>
      </c>
      <c r="O3" s="16">
        <f>D3+E3+F3+G3+H3+I3+J3+K3+L3+M3+N3</f>
        <v>24</v>
      </c>
      <c r="P3" s="17">
        <f t="shared" ref="P3:P13" si="0">O3*3.2</f>
        <v>76.800000000000011</v>
      </c>
    </row>
    <row r="4" spans="1:16" ht="23.1" customHeight="1" x14ac:dyDescent="0.25">
      <c r="A4" s="11">
        <v>3</v>
      </c>
      <c r="B4" s="12">
        <v>2</v>
      </c>
      <c r="C4" s="13" t="str">
        <f>'Détail par équipe'!B109</f>
        <v>ABC IdF</v>
      </c>
      <c r="D4" s="14">
        <f>'Détail par équipe'!I121</f>
        <v>9</v>
      </c>
      <c r="E4" s="15">
        <f>'Détail par équipe'!O121</f>
        <v>6</v>
      </c>
      <c r="F4" s="15">
        <f>'Détail par équipe'!U121</f>
        <v>2</v>
      </c>
      <c r="G4" s="15">
        <f>'Détail par équipe'!AA121</f>
        <v>0</v>
      </c>
      <c r="H4" s="15">
        <f>'Détail par équipe'!AG121</f>
        <v>0</v>
      </c>
      <c r="I4" s="15">
        <f>'Détail par équipe'!AM121</f>
        <v>0</v>
      </c>
      <c r="J4" s="15">
        <f>'Détail par équipe'!AS121</f>
        <v>0</v>
      </c>
      <c r="K4" s="15">
        <f>'Détail par équipe'!AY121</f>
        <v>0</v>
      </c>
      <c r="L4" s="15">
        <f>'Détail par équipe'!BE121</f>
        <v>0</v>
      </c>
      <c r="M4" s="15">
        <f>'Détail par équipe'!BK121</f>
        <v>0</v>
      </c>
      <c r="N4" s="15">
        <f>'Détail par équipe'!BQ121</f>
        <v>0</v>
      </c>
      <c r="O4" s="16">
        <f>D4+E4+F4+G4+H4+I4+J4+K4+L4+M4+N4</f>
        <v>17</v>
      </c>
      <c r="P4" s="17">
        <f t="shared" si="0"/>
        <v>54.400000000000006</v>
      </c>
    </row>
    <row r="5" spans="1:16" ht="23.1" customHeight="1" x14ac:dyDescent="0.25">
      <c r="A5" s="11">
        <v>4</v>
      </c>
      <c r="B5" s="12">
        <v>7</v>
      </c>
      <c r="C5" s="13" t="str">
        <f>'Détail par équipe'!B148</f>
        <v>Wizards 5</v>
      </c>
      <c r="D5" s="14">
        <f>'Détail par équipe'!I165</f>
        <v>2</v>
      </c>
      <c r="E5" s="15">
        <f>'Détail par équipe'!O165</f>
        <v>4</v>
      </c>
      <c r="F5" s="15">
        <f>'Détail par équipe'!U165</f>
        <v>10</v>
      </c>
      <c r="G5" s="15">
        <f>'Détail par équipe'!AA165</f>
        <v>0</v>
      </c>
      <c r="H5" s="15">
        <f>'Détail par équipe'!AG165</f>
        <v>0</v>
      </c>
      <c r="I5" s="15">
        <f>'Détail par équipe'!AM165</f>
        <v>0</v>
      </c>
      <c r="J5" s="15">
        <f>'Détail par équipe'!AS165</f>
        <v>0</v>
      </c>
      <c r="K5" s="15">
        <f>'Détail par équipe'!AY165</f>
        <v>0</v>
      </c>
      <c r="L5" s="15">
        <f>'Détail par équipe'!BE165</f>
        <v>0</v>
      </c>
      <c r="M5" s="15">
        <f>'Détail par équipe'!BK165</f>
        <v>0</v>
      </c>
      <c r="N5" s="15">
        <f>'Détail par équipe'!BQ165</f>
        <v>0</v>
      </c>
      <c r="O5" s="16">
        <f>D5+E5+F5+G5+H5+I5+J5+K5+L5+M5+N5</f>
        <v>16</v>
      </c>
      <c r="P5" s="17">
        <f t="shared" si="0"/>
        <v>51.2</v>
      </c>
    </row>
    <row r="6" spans="1:16" ht="23.1" customHeight="1" x14ac:dyDescent="0.25">
      <c r="A6" s="11">
        <v>5</v>
      </c>
      <c r="B6" s="12">
        <v>5</v>
      </c>
      <c r="C6" s="13" t="str">
        <f>'Détail par équipe'!B2</f>
        <v>Friends Team</v>
      </c>
      <c r="D6" s="14">
        <f>'Détail par équipe'!I14</f>
        <v>7.5</v>
      </c>
      <c r="E6" s="15">
        <f>'Détail par équipe'!O14</f>
        <v>6</v>
      </c>
      <c r="F6" s="15">
        <f>'Détail par équipe'!U14</f>
        <v>2</v>
      </c>
      <c r="G6" s="15">
        <f>'Détail par équipe'!AA14</f>
        <v>0</v>
      </c>
      <c r="H6" s="15">
        <f>'Détail par équipe'!AG14</f>
        <v>0</v>
      </c>
      <c r="I6" s="15">
        <f>'Détail par équipe'!AM14</f>
        <v>0</v>
      </c>
      <c r="J6" s="15">
        <f>'Détail par équipe'!AS14</f>
        <v>0</v>
      </c>
      <c r="K6" s="15">
        <f>'Détail par équipe'!AY14</f>
        <v>0</v>
      </c>
      <c r="L6" s="15">
        <f>'Détail par équipe'!BE14</f>
        <v>0</v>
      </c>
      <c r="M6" s="15">
        <f>'Détail par équipe'!BK14</f>
        <v>0</v>
      </c>
      <c r="N6" s="15">
        <f>'Détail par équipe'!BQ14</f>
        <v>0</v>
      </c>
      <c r="O6" s="16">
        <f>D6+E6+F6+G6+H6+I6+J6+K6+L6+M6+N6</f>
        <v>15.5</v>
      </c>
      <c r="P6" s="17">
        <f t="shared" si="0"/>
        <v>49.6</v>
      </c>
    </row>
    <row r="7" spans="1:16" ht="23.1" customHeight="1" x14ac:dyDescent="0.25">
      <c r="A7" s="11">
        <v>6</v>
      </c>
      <c r="B7" s="12">
        <v>8</v>
      </c>
      <c r="C7" s="13" t="str">
        <f>'Détail par équipe'!B70</f>
        <v>Les Poulbots</v>
      </c>
      <c r="D7" s="14">
        <f>'Détail par équipe'!I82</f>
        <v>1.5</v>
      </c>
      <c r="E7" s="15">
        <f>'Détail par équipe'!O82</f>
        <v>8</v>
      </c>
      <c r="F7" s="15">
        <f>'Détail par équipe'!U82</f>
        <v>5</v>
      </c>
      <c r="G7" s="15">
        <f>'Détail par équipe'!AA82</f>
        <v>0</v>
      </c>
      <c r="H7" s="15">
        <f>'Détail par équipe'!AG82</f>
        <v>0</v>
      </c>
      <c r="I7" s="15">
        <f>'Détail par équipe'!AM82</f>
        <v>0</v>
      </c>
      <c r="J7" s="15">
        <f>'Détail par équipe'!AS82</f>
        <v>0</v>
      </c>
      <c r="K7" s="15">
        <f>'Détail par équipe'!AY82</f>
        <v>0</v>
      </c>
      <c r="L7" s="15">
        <f>'Détail par équipe'!BE82</f>
        <v>0</v>
      </c>
      <c r="M7" s="15">
        <f>'Détail par équipe'!BK82</f>
        <v>0</v>
      </c>
      <c r="N7" s="15">
        <f>'Détail par équipe'!BQ82</f>
        <v>0</v>
      </c>
      <c r="O7" s="16">
        <f>D7+E7+F7+G7+H7+I7+J7+K7+L7+M7+N7</f>
        <v>14.5</v>
      </c>
      <c r="P7" s="17">
        <f t="shared" si="0"/>
        <v>46.400000000000006</v>
      </c>
    </row>
    <row r="8" spans="1:16" ht="23.1" customHeight="1" x14ac:dyDescent="0.25">
      <c r="A8" s="11">
        <v>7</v>
      </c>
      <c r="B8" s="12">
        <v>3</v>
      </c>
      <c r="C8" s="13" t="str">
        <f>'Détail par équipe'!B57</f>
        <v>Wizards 2</v>
      </c>
      <c r="D8" s="14">
        <f>'Détail par équipe'!I69</f>
        <v>8.5</v>
      </c>
      <c r="E8" s="15">
        <f>'Détail par équipe'!O69</f>
        <v>5.5</v>
      </c>
      <c r="F8" s="15">
        <f>'Détail par équipe'!U69</f>
        <v>0</v>
      </c>
      <c r="G8" s="15">
        <f>'Détail par équipe'!AA69</f>
        <v>0</v>
      </c>
      <c r="H8" s="15">
        <f>'Détail par équipe'!AG69</f>
        <v>0</v>
      </c>
      <c r="I8" s="15">
        <f>'Détail par équipe'!AM69</f>
        <v>0</v>
      </c>
      <c r="J8" s="15">
        <f>'Détail par équipe'!AS69</f>
        <v>0</v>
      </c>
      <c r="K8" s="15">
        <f>'Détail par équipe'!AY69</f>
        <v>0</v>
      </c>
      <c r="L8" s="15">
        <f>'Détail par équipe'!BE69</f>
        <v>0</v>
      </c>
      <c r="M8" s="15">
        <f>'Détail par équipe'!BK69</f>
        <v>0</v>
      </c>
      <c r="N8" s="15">
        <f>'Détail par équipe'!BQ69</f>
        <v>0</v>
      </c>
      <c r="O8" s="16">
        <f>D8+E8+F8+G8+H8+I8+J8+K8+L8+M8+N8</f>
        <v>14</v>
      </c>
      <c r="P8" s="17">
        <f t="shared" si="0"/>
        <v>44.800000000000004</v>
      </c>
    </row>
    <row r="9" spans="1:16" ht="23.1" customHeight="1" x14ac:dyDescent="0.25">
      <c r="A9" s="11">
        <v>8</v>
      </c>
      <c r="B9" s="12">
        <v>6</v>
      </c>
      <c r="C9" s="13" t="str">
        <f>'Détail par équipe'!B135</f>
        <v>Wizards 7</v>
      </c>
      <c r="D9" s="14">
        <f>'Détail par équipe'!I147</f>
        <v>8</v>
      </c>
      <c r="E9" s="15">
        <f>'Détail par équipe'!O147</f>
        <v>4</v>
      </c>
      <c r="F9" s="15">
        <f>'Détail par équipe'!U147</f>
        <v>2</v>
      </c>
      <c r="G9" s="15">
        <f>'Détail par équipe'!AA147</f>
        <v>0</v>
      </c>
      <c r="H9" s="15">
        <f>'Détail par équipe'!AG147</f>
        <v>0</v>
      </c>
      <c r="I9" s="15">
        <f>'Détail par équipe'!AM147</f>
        <v>0</v>
      </c>
      <c r="J9" s="15">
        <f>'Détail par équipe'!AS147</f>
        <v>0</v>
      </c>
      <c r="K9" s="15">
        <f>'Détail par équipe'!AY147</f>
        <v>0</v>
      </c>
      <c r="L9" s="15">
        <f>'Détail par équipe'!BE147</f>
        <v>0</v>
      </c>
      <c r="M9" s="15">
        <f>'Détail par équipe'!BK147</f>
        <v>0</v>
      </c>
      <c r="N9" s="15">
        <f>'Détail par équipe'!BQ147</f>
        <v>0</v>
      </c>
      <c r="O9" s="16">
        <f>D9+E9+F9+G9+H9+I9+J9+K9+L9+M9+N9</f>
        <v>14</v>
      </c>
      <c r="P9" s="17">
        <f t="shared" si="0"/>
        <v>44.800000000000004</v>
      </c>
    </row>
    <row r="10" spans="1:16" ht="23.1" customHeight="1" x14ac:dyDescent="0.25">
      <c r="A10" s="11">
        <v>9</v>
      </c>
      <c r="B10" s="12">
        <v>10</v>
      </c>
      <c r="C10" s="13" t="str">
        <f>'Détail par équipe'!B41</f>
        <v>BZV</v>
      </c>
      <c r="D10" s="14">
        <f>'Détail par équipe'!I56</f>
        <v>0</v>
      </c>
      <c r="E10" s="15">
        <f>'Détail par équipe'!O56</f>
        <v>4.5</v>
      </c>
      <c r="F10" s="15">
        <f>'Détail par équipe'!U56</f>
        <v>8</v>
      </c>
      <c r="G10" s="15">
        <f>'Détail par équipe'!AA56</f>
        <v>0</v>
      </c>
      <c r="H10" s="15">
        <f>'Détail par équipe'!AG56</f>
        <v>0</v>
      </c>
      <c r="I10" s="15">
        <f>'Détail par équipe'!AM56</f>
        <v>0</v>
      </c>
      <c r="J10" s="15">
        <f>'Détail par équipe'!AS56</f>
        <v>0</v>
      </c>
      <c r="K10" s="15">
        <f>'Détail par équipe'!AY56</f>
        <v>0</v>
      </c>
      <c r="L10" s="15">
        <f>'Détail par équipe'!BE56</f>
        <v>0</v>
      </c>
      <c r="M10" s="15">
        <f>'Détail par équipe'!BK56</f>
        <v>0</v>
      </c>
      <c r="N10" s="15">
        <f>'Détail par équipe'!BQ56</f>
        <v>0</v>
      </c>
      <c r="O10" s="16">
        <f>D10+E10+F10+G10+H10+I10+J10+K10+L10+M10+N10</f>
        <v>12.5</v>
      </c>
      <c r="P10" s="17">
        <f t="shared" si="0"/>
        <v>40</v>
      </c>
    </row>
    <row r="11" spans="1:16" ht="23.1" customHeight="1" x14ac:dyDescent="0.25">
      <c r="A11" s="11">
        <v>10</v>
      </c>
      <c r="B11" s="12">
        <v>11</v>
      </c>
      <c r="C11" s="13" t="str">
        <f>'Détail par équipe'!B83</f>
        <v>Wizards 6</v>
      </c>
      <c r="D11" s="14">
        <f>'Détail par équipe'!I95</f>
        <v>2</v>
      </c>
      <c r="E11" s="15">
        <f>'Détail par équipe'!O95</f>
        <v>4</v>
      </c>
      <c r="F11" s="15">
        <f>'Détail par équipe'!U95</f>
        <v>5</v>
      </c>
      <c r="G11" s="15">
        <f>'Détail par équipe'!AA95</f>
        <v>0</v>
      </c>
      <c r="H11" s="15">
        <f>'Détail par équipe'!AG95</f>
        <v>0</v>
      </c>
      <c r="I11" s="15">
        <f>'Détail par équipe'!AM95</f>
        <v>0</v>
      </c>
      <c r="J11" s="15">
        <f>'Détail par équipe'!AS95</f>
        <v>0</v>
      </c>
      <c r="K11" s="15">
        <f>'Détail par équipe'!AY95</f>
        <v>0</v>
      </c>
      <c r="L11" s="15">
        <f>'Détail par équipe'!BE95</f>
        <v>0</v>
      </c>
      <c r="M11" s="15">
        <f>'Détail par équipe'!BK95</f>
        <v>0</v>
      </c>
      <c r="N11" s="15">
        <f>'Détail par équipe'!BQ95</f>
        <v>0</v>
      </c>
      <c r="O11" s="16">
        <f>D11+E11+F11+G11+H11+I11+J11+K11+L11+M11+N11</f>
        <v>11</v>
      </c>
      <c r="P11" s="17">
        <f t="shared" si="0"/>
        <v>35.200000000000003</v>
      </c>
    </row>
    <row r="12" spans="1:16" ht="23.1" customHeight="1" x14ac:dyDescent="0.25">
      <c r="A12" s="11">
        <v>11</v>
      </c>
      <c r="B12" s="12">
        <v>11</v>
      </c>
      <c r="C12" s="13" t="str">
        <f>'Détail par équipe'!B122</f>
        <v>BNP</v>
      </c>
      <c r="D12" s="14">
        <f>'Détail par équipe'!I134</f>
        <v>1</v>
      </c>
      <c r="E12" s="15">
        <f>'Détail par équipe'!O134</f>
        <v>1</v>
      </c>
      <c r="F12" s="15">
        <f>'Détail par équipe'!U134</f>
        <v>8</v>
      </c>
      <c r="G12" s="15">
        <f>'Détail par équipe'!AA134</f>
        <v>0</v>
      </c>
      <c r="H12" s="15">
        <f>'Détail par équipe'!AG134</f>
        <v>0</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10</v>
      </c>
      <c r="P12" s="17">
        <f t="shared" si="0"/>
        <v>32</v>
      </c>
    </row>
    <row r="13" spans="1:16" ht="23.1" customHeight="1" x14ac:dyDescent="0.25">
      <c r="A13" s="11">
        <v>12</v>
      </c>
      <c r="B13" s="12">
        <v>4</v>
      </c>
      <c r="C13" s="13" t="str">
        <f>'Détail par équipe'!B15</f>
        <v>Wizards 3</v>
      </c>
      <c r="D13" s="14">
        <f>'Détail par équipe'!I27</f>
        <v>2.5</v>
      </c>
      <c r="E13" s="15">
        <f>'Détail par équipe'!O27</f>
        <v>2</v>
      </c>
      <c r="F13" s="15">
        <f>'Détail par équipe'!U27</f>
        <v>3</v>
      </c>
      <c r="G13" s="15">
        <f>'Détail par équipe'!AA27</f>
        <v>0</v>
      </c>
      <c r="H13" s="15">
        <f>'Détail par équipe'!AG27</f>
        <v>0</v>
      </c>
      <c r="I13" s="15">
        <f>'Détail par équipe'!AM27</f>
        <v>0</v>
      </c>
      <c r="J13" s="15">
        <f>'Détail par équipe'!AS27</f>
        <v>0</v>
      </c>
      <c r="K13" s="15">
        <f>'Détail par équipe'!AY27</f>
        <v>0</v>
      </c>
      <c r="L13" s="15">
        <f>'Détail par équipe'!BE27</f>
        <v>0</v>
      </c>
      <c r="M13" s="15">
        <f>'Détail par équipe'!BK27</f>
        <v>0</v>
      </c>
      <c r="N13" s="15">
        <f>'Détail par équipe'!BQ27</f>
        <v>0</v>
      </c>
      <c r="O13" s="16">
        <f>D13+E13+F13+G13+H13+I13+J13+K13+L13+M13+N13</f>
        <v>7.5</v>
      </c>
      <c r="P13" s="17">
        <f t="shared" si="0"/>
        <v>24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180</v>
      </c>
      <c r="P16" s="17">
        <f>SUM(P2:P13)</f>
        <v>576.00000000000011</v>
      </c>
    </row>
    <row r="17" spans="1:16" ht="15" customHeight="1" x14ac:dyDescent="0.2">
      <c r="A17" s="19"/>
      <c r="B17" s="19"/>
      <c r="C17" s="19"/>
      <c r="D17" s="19"/>
      <c r="E17" s="19"/>
      <c r="F17" s="19"/>
      <c r="G17" s="19"/>
      <c r="H17" s="19"/>
      <c r="I17" s="19"/>
      <c r="J17" s="19"/>
      <c r="K17" s="19"/>
      <c r="L17" s="19"/>
      <c r="M17" s="19"/>
      <c r="N17" s="19"/>
      <c r="O17" s="20">
        <f>O16*3.2</f>
        <v>576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-224</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workbookViewId="0">
      <pane xSplit="4620" ySplit="585" topLeftCell="O136" activePane="bottomRight"/>
      <selection activeCell="P86" sqref="P86"/>
      <selection pane="topRight" activeCell="AT1" sqref="AT1:AY1"/>
      <selection pane="bottomLeft" activeCell="C61" sqref="C61"/>
      <selection pane="bottomRight" activeCell="T150" sqref="T150"/>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1">
        <v>45014</v>
      </c>
      <c r="E1" s="102"/>
      <c r="F1" s="102"/>
      <c r="G1" s="102"/>
      <c r="H1" s="102"/>
      <c r="I1" s="103"/>
      <c r="J1" s="101">
        <v>45021</v>
      </c>
      <c r="K1" s="102"/>
      <c r="L1" s="102"/>
      <c r="M1" s="102"/>
      <c r="N1" s="102"/>
      <c r="O1" s="103"/>
      <c r="P1" s="101">
        <v>45028</v>
      </c>
      <c r="Q1" s="102"/>
      <c r="R1" s="102"/>
      <c r="S1" s="102"/>
      <c r="T1" s="102"/>
      <c r="U1" s="103"/>
      <c r="V1" s="101">
        <v>45035</v>
      </c>
      <c r="W1" s="102"/>
      <c r="X1" s="102"/>
      <c r="Y1" s="102"/>
      <c r="Z1" s="102"/>
      <c r="AA1" s="103"/>
      <c r="AB1" s="101">
        <v>45056</v>
      </c>
      <c r="AC1" s="102"/>
      <c r="AD1" s="102"/>
      <c r="AE1" s="102"/>
      <c r="AF1" s="102"/>
      <c r="AG1" s="103"/>
      <c r="AH1" s="101">
        <v>45070</v>
      </c>
      <c r="AI1" s="102"/>
      <c r="AJ1" s="102"/>
      <c r="AK1" s="102"/>
      <c r="AL1" s="102"/>
      <c r="AM1" s="103"/>
      <c r="AN1" s="101">
        <v>45077</v>
      </c>
      <c r="AO1" s="102"/>
      <c r="AP1" s="102"/>
      <c r="AQ1" s="102"/>
      <c r="AR1" s="102"/>
      <c r="AS1" s="103"/>
      <c r="AT1" s="101">
        <v>45084</v>
      </c>
      <c r="AU1" s="102"/>
      <c r="AV1" s="102"/>
      <c r="AW1" s="102"/>
      <c r="AX1" s="102"/>
      <c r="AY1" s="103"/>
      <c r="AZ1" s="101">
        <v>45091</v>
      </c>
      <c r="BA1" s="102"/>
      <c r="BB1" s="102"/>
      <c r="BC1" s="102"/>
      <c r="BD1" s="102"/>
      <c r="BE1" s="103"/>
      <c r="BF1" s="101">
        <v>45098</v>
      </c>
      <c r="BG1" s="102"/>
      <c r="BH1" s="102"/>
      <c r="BI1" s="102"/>
      <c r="BJ1" s="102"/>
      <c r="BK1" s="103"/>
      <c r="BL1" s="101">
        <v>45105</v>
      </c>
      <c r="BM1" s="102"/>
      <c r="BN1" s="102"/>
      <c r="BO1" s="102"/>
      <c r="BP1" s="102"/>
      <c r="BQ1" s="103"/>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4" t="s">
        <v>27</v>
      </c>
      <c r="C2" s="105"/>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v>51</v>
      </c>
      <c r="Q4" s="40">
        <v>134</v>
      </c>
      <c r="R4" s="40">
        <v>160</v>
      </c>
      <c r="S4" s="40">
        <v>166</v>
      </c>
      <c r="T4" s="40">
        <v>146</v>
      </c>
      <c r="U4" s="38">
        <f t="shared" si="2"/>
        <v>606</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1272</v>
      </c>
      <c r="CE4" s="17">
        <f t="shared" si="24"/>
        <v>159</v>
      </c>
    </row>
    <row r="5" spans="1:83" ht="15.75" customHeight="1" x14ac:dyDescent="0.25">
      <c r="A5" s="33"/>
      <c r="B5" s="42" t="s">
        <v>99</v>
      </c>
      <c r="C5" s="43" t="s">
        <v>100</v>
      </c>
      <c r="D5" s="39"/>
      <c r="E5" s="40"/>
      <c r="F5" s="40"/>
      <c r="G5" s="40"/>
      <c r="H5" s="40"/>
      <c r="I5" s="38">
        <f t="shared" si="0"/>
        <v>0</v>
      </c>
      <c r="J5" s="39">
        <v>20</v>
      </c>
      <c r="K5" s="40">
        <v>158</v>
      </c>
      <c r="L5" s="40">
        <v>168</v>
      </c>
      <c r="M5" s="40">
        <v>174</v>
      </c>
      <c r="N5" s="40">
        <v>234</v>
      </c>
      <c r="O5" s="38">
        <f t="shared" si="1"/>
        <v>734</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734</v>
      </c>
      <c r="CE5" s="19">
        <f t="shared" si="24"/>
        <v>183.5</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v>24</v>
      </c>
      <c r="Q6" s="40">
        <v>198</v>
      </c>
      <c r="R6" s="40">
        <v>190</v>
      </c>
      <c r="S6" s="40">
        <v>183</v>
      </c>
      <c r="T6" s="40">
        <v>156</v>
      </c>
      <c r="U6" s="38">
        <f t="shared" si="2"/>
        <v>727</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4</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4</v>
      </c>
      <c r="CD6" s="17">
        <f t="shared" si="23"/>
        <v>727</v>
      </c>
      <c r="CE6" s="19">
        <f t="shared" si="24"/>
        <v>181.75</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v>43</v>
      </c>
      <c r="K8" s="40">
        <v>195</v>
      </c>
      <c r="L8" s="40">
        <v>157</v>
      </c>
      <c r="M8" s="40">
        <v>155</v>
      </c>
      <c r="N8" s="40">
        <v>177</v>
      </c>
      <c r="O8" s="38">
        <f t="shared" si="1"/>
        <v>684</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4</v>
      </c>
      <c r="BS8" s="17">
        <f t="shared" si="12"/>
        <v>4</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8</v>
      </c>
      <c r="CD8" s="17">
        <f t="shared" si="23"/>
        <v>1318</v>
      </c>
      <c r="CE8" s="19">
        <f t="shared" si="24"/>
        <v>164.75</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353</v>
      </c>
      <c r="L10" s="37">
        <f>SUM(L3:L9)</f>
        <v>325</v>
      </c>
      <c r="M10" s="37">
        <f>SUM(M3:M9)</f>
        <v>329</v>
      </c>
      <c r="N10" s="37">
        <f>SUM(N3:N9)</f>
        <v>411</v>
      </c>
      <c r="O10" s="38">
        <f>SUM(O3:O9)</f>
        <v>1418</v>
      </c>
      <c r="P10" s="39"/>
      <c r="Q10" s="37">
        <f>SUM(Q3:Q9)</f>
        <v>332</v>
      </c>
      <c r="R10" s="37">
        <f>SUM(R3:R9)</f>
        <v>350</v>
      </c>
      <c r="S10" s="37">
        <f>SUM(S3:S9)</f>
        <v>349</v>
      </c>
      <c r="T10" s="37">
        <f>SUM(T3:T9)</f>
        <v>302</v>
      </c>
      <c r="U10" s="38">
        <f>SUM(U3:U9)</f>
        <v>1333</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12</v>
      </c>
      <c r="CD10" s="17">
        <f>I10+O10+U10+AA10+AG10+AM10+AS10+AY10+BE10+BK10+BQ10</f>
        <v>4051</v>
      </c>
      <c r="CE10" s="17">
        <f>CD10/CC10</f>
        <v>337.58333333333331</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63</v>
      </c>
      <c r="K11" s="37">
        <f>K10+$J$11-K9</f>
        <v>416</v>
      </c>
      <c r="L11" s="37">
        <f>L10+$J$11-L9</f>
        <v>388</v>
      </c>
      <c r="M11" s="37">
        <f>M10+$J$11-M9</f>
        <v>392</v>
      </c>
      <c r="N11" s="37">
        <f>N10+$J$11-N9</f>
        <v>474</v>
      </c>
      <c r="O11" s="38">
        <f>SUM(K11:N11)</f>
        <v>1670</v>
      </c>
      <c r="P11" s="36">
        <f>SUM(P3:P8)</f>
        <v>75</v>
      </c>
      <c r="Q11" s="37">
        <f>Q10+$P$11-Q9</f>
        <v>407</v>
      </c>
      <c r="R11" s="37">
        <f>R10+$P$11-R9</f>
        <v>425</v>
      </c>
      <c r="S11" s="37">
        <f>S10+$P$11-S9</f>
        <v>424</v>
      </c>
      <c r="T11" s="37">
        <f>T10+$P$11-T9</f>
        <v>377</v>
      </c>
      <c r="U11" s="38">
        <f>SUM(Q11:T11)</f>
        <v>1633</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12</v>
      </c>
      <c r="CD11" s="17">
        <f>I11+O11+U11+AA11+AG11+AM11+AS11+AY11+BE11+BK11+BQ11</f>
        <v>4935</v>
      </c>
      <c r="CE11" s="17">
        <f>CD11/CC11</f>
        <v>411.25</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1</v>
      </c>
      <c r="L12" s="37">
        <f t="shared" si="26"/>
        <v>1</v>
      </c>
      <c r="M12" s="37">
        <f t="shared" si="26"/>
        <v>0</v>
      </c>
      <c r="N12" s="37">
        <f t="shared" si="26"/>
        <v>1</v>
      </c>
      <c r="O12" s="38">
        <f t="shared" si="26"/>
        <v>1</v>
      </c>
      <c r="P12" s="39"/>
      <c r="Q12" s="37">
        <f t="shared" ref="Q12:U13" si="27">IF($P$11&gt;0,IF(Q10=Q130,0.5,IF(Q10&gt;Q130,1,0)),0)</f>
        <v>1</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1</v>
      </c>
      <c r="L13" s="37">
        <f t="shared" si="26"/>
        <v>0</v>
      </c>
      <c r="M13" s="37">
        <f t="shared" si="26"/>
        <v>0</v>
      </c>
      <c r="N13" s="37">
        <f t="shared" si="26"/>
        <v>1</v>
      </c>
      <c r="O13" s="38">
        <f t="shared" si="26"/>
        <v>0</v>
      </c>
      <c r="P13" s="39"/>
      <c r="Q13" s="37">
        <f t="shared" si="27"/>
        <v>1</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6</v>
      </c>
      <c r="P14" s="56"/>
      <c r="Q14" s="57"/>
      <c r="R14" s="57"/>
      <c r="S14" s="57"/>
      <c r="T14" s="57"/>
      <c r="U14" s="58">
        <f>SUM(Q12+R12+S12+T12+U12+Q13+R13+S13+T13+U13)</f>
        <v>2</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4" t="s">
        <v>43</v>
      </c>
      <c r="C15" s="105"/>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v>49</v>
      </c>
      <c r="K16" s="40">
        <v>111</v>
      </c>
      <c r="L16" s="40">
        <v>144</v>
      </c>
      <c r="M16" s="40">
        <v>146</v>
      </c>
      <c r="N16" s="40">
        <v>161</v>
      </c>
      <c r="O16" s="38">
        <f t="shared" ref="O16:O22" si="37">SUM(K16:N16)</f>
        <v>562</v>
      </c>
      <c r="P16" s="39">
        <v>49</v>
      </c>
      <c r="Q16" s="40">
        <v>146</v>
      </c>
      <c r="R16" s="40">
        <v>137</v>
      </c>
      <c r="S16" s="40">
        <v>127</v>
      </c>
      <c r="T16" s="40">
        <v>139</v>
      </c>
      <c r="U16" s="38">
        <f t="shared" ref="U16:U22" si="38">SUM(Q16:T16)</f>
        <v>549</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12</v>
      </c>
      <c r="CD16" s="17">
        <f t="shared" ref="CD16:CD21" si="59">I16+O16+U16+AA16+AG16+AM16+AS16+AY16+BE16+BK16+BQ16</f>
        <v>1736</v>
      </c>
      <c r="CE16" s="17">
        <f t="shared" ref="CE16:CE21" si="60">CD16/CC16</f>
        <v>144.66666666666666</v>
      </c>
    </row>
    <row r="17" spans="1:83" ht="15.75" customHeight="1" x14ac:dyDescent="0.25">
      <c r="A17" s="33"/>
      <c r="B17" s="34" t="s">
        <v>50</v>
      </c>
      <c r="C17" s="35" t="s">
        <v>51</v>
      </c>
      <c r="D17" s="36">
        <v>51</v>
      </c>
      <c r="E17" s="37">
        <v>142</v>
      </c>
      <c r="F17" s="37">
        <v>159</v>
      </c>
      <c r="G17" s="37">
        <v>141</v>
      </c>
      <c r="H17" s="37">
        <v>160</v>
      </c>
      <c r="I17" s="38">
        <f t="shared" si="36"/>
        <v>602</v>
      </c>
      <c r="J17" s="39">
        <v>51</v>
      </c>
      <c r="K17" s="40">
        <v>143</v>
      </c>
      <c r="L17" s="40">
        <v>13</v>
      </c>
      <c r="M17" s="40">
        <v>160</v>
      </c>
      <c r="N17" s="40">
        <v>158</v>
      </c>
      <c r="O17" s="38">
        <f t="shared" si="37"/>
        <v>474</v>
      </c>
      <c r="P17" s="39">
        <v>51</v>
      </c>
      <c r="Q17" s="40">
        <v>166</v>
      </c>
      <c r="R17" s="40">
        <v>136</v>
      </c>
      <c r="S17" s="40">
        <v>162</v>
      </c>
      <c r="T17" s="40">
        <v>158</v>
      </c>
      <c r="U17" s="38">
        <f t="shared" si="38"/>
        <v>622</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12</v>
      </c>
      <c r="CD17" s="17">
        <f t="shared" si="59"/>
        <v>1698</v>
      </c>
      <c r="CE17" s="17">
        <f t="shared" si="60"/>
        <v>141.5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254</v>
      </c>
      <c r="L23" s="37">
        <f>SUM(L16:L22)</f>
        <v>157</v>
      </c>
      <c r="M23" s="37">
        <f>SUM(M16:M22)</f>
        <v>306</v>
      </c>
      <c r="N23" s="37">
        <f>SUM(N16:N22)</f>
        <v>319</v>
      </c>
      <c r="O23" s="38">
        <f>SUM(O16:O22)</f>
        <v>1036</v>
      </c>
      <c r="P23" s="39"/>
      <c r="Q23" s="37">
        <f>SUM(Q16:Q22)</f>
        <v>312</v>
      </c>
      <c r="R23" s="37">
        <f>SUM(R16:R22)</f>
        <v>273</v>
      </c>
      <c r="S23" s="37">
        <f>SUM(S16:S22)</f>
        <v>289</v>
      </c>
      <c r="T23" s="37">
        <f>SUM(T16:T22)</f>
        <v>297</v>
      </c>
      <c r="U23" s="38">
        <f>SUM(U16:U22)</f>
        <v>1171</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12</v>
      </c>
      <c r="CD23" s="17">
        <f>I23+O23+U23+AA23+AG23+AM23+AS23+AY23+BE23+BK23+BQ23</f>
        <v>3434</v>
      </c>
      <c r="CE23" s="17">
        <f>CD23/CC23</f>
        <v>286.16666666666669</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100</v>
      </c>
      <c r="K24" s="37">
        <f>K23+$J$24-K22</f>
        <v>354</v>
      </c>
      <c r="L24" s="37">
        <f>L23+$J$24-L22</f>
        <v>257</v>
      </c>
      <c r="M24" s="37">
        <f>M23+$J$24-M22</f>
        <v>406</v>
      </c>
      <c r="N24" s="37">
        <f>N23+$J$24-N22</f>
        <v>419</v>
      </c>
      <c r="O24" s="38">
        <f>SUM(K24:N24)</f>
        <v>1436</v>
      </c>
      <c r="P24" s="36">
        <f>SUM(P16:P21)</f>
        <v>100</v>
      </c>
      <c r="Q24" s="37">
        <f>Q23+$P$24-Q22</f>
        <v>412</v>
      </c>
      <c r="R24" s="37">
        <f>R23+$P$24-R22</f>
        <v>373</v>
      </c>
      <c r="S24" s="37">
        <f>S23+$P$24-S22</f>
        <v>389</v>
      </c>
      <c r="T24" s="37">
        <f>T23+$P$24-T22</f>
        <v>397</v>
      </c>
      <c r="U24" s="38">
        <f>SUM(Q24:T24)</f>
        <v>1571</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12</v>
      </c>
      <c r="CD24" s="17">
        <f>I24+O24+U24+AA24+AG24+AM24+AS24+AY24+BE24+BK24+BQ24</f>
        <v>4634</v>
      </c>
      <c r="CE24" s="17">
        <f>CD24/CC24</f>
        <v>386.16666666666669</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1</v>
      </c>
      <c r="N26" s="37">
        <f t="shared" si="62"/>
        <v>0</v>
      </c>
      <c r="O26" s="38">
        <f t="shared" si="62"/>
        <v>0</v>
      </c>
      <c r="P26" s="39"/>
      <c r="Q26" s="37">
        <f t="shared" si="63"/>
        <v>1</v>
      </c>
      <c r="R26" s="37">
        <f t="shared" si="63"/>
        <v>0</v>
      </c>
      <c r="S26" s="37">
        <f t="shared" si="63"/>
        <v>0</v>
      </c>
      <c r="T26" s="37">
        <f t="shared" si="63"/>
        <v>1</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2</v>
      </c>
      <c r="P27" s="56"/>
      <c r="Q27" s="57"/>
      <c r="R27" s="57"/>
      <c r="S27" s="57"/>
      <c r="T27" s="57"/>
      <c r="U27" s="58">
        <f>SUM(Q25+R25+S25+T25+U25+Q26+R26+S26+T26+U26)</f>
        <v>3</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4" t="s">
        <v>47</v>
      </c>
      <c r="C28" s="105"/>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v>27</v>
      </c>
      <c r="K29" s="40">
        <v>224</v>
      </c>
      <c r="L29" s="40">
        <v>216</v>
      </c>
      <c r="M29" s="40">
        <v>159</v>
      </c>
      <c r="N29" s="40">
        <v>179</v>
      </c>
      <c r="O29" s="38">
        <f t="shared" ref="O29:O35" si="73">SUM(K29:N29)</f>
        <v>778</v>
      </c>
      <c r="P29" s="39">
        <v>27</v>
      </c>
      <c r="Q29" s="40">
        <v>152</v>
      </c>
      <c r="R29" s="40">
        <v>235</v>
      </c>
      <c r="S29" s="40">
        <v>208</v>
      </c>
      <c r="T29" s="40">
        <v>233</v>
      </c>
      <c r="U29" s="38">
        <f t="shared" ref="U29:U35" si="74">SUM(Q29:T29)</f>
        <v>828</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2472</v>
      </c>
      <c r="CE29" s="17">
        <f t="shared" ref="CE29:CE34" si="96">CD29/CC29</f>
        <v>206</v>
      </c>
    </row>
    <row r="30" spans="1:83" ht="15.75" customHeight="1" x14ac:dyDescent="0.25">
      <c r="A30" s="33"/>
      <c r="B30" s="34" t="s">
        <v>126</v>
      </c>
      <c r="C30" s="35" t="s">
        <v>83</v>
      </c>
      <c r="D30" s="36">
        <v>23</v>
      </c>
      <c r="E30" s="37">
        <v>250</v>
      </c>
      <c r="F30" s="37">
        <v>257</v>
      </c>
      <c r="G30" s="37">
        <v>186</v>
      </c>
      <c r="H30" s="37">
        <v>201</v>
      </c>
      <c r="I30" s="38">
        <f t="shared" si="72"/>
        <v>894</v>
      </c>
      <c r="J30" s="39">
        <v>22</v>
      </c>
      <c r="K30" s="40">
        <v>191</v>
      </c>
      <c r="L30" s="40">
        <v>191</v>
      </c>
      <c r="M30" s="40">
        <v>146</v>
      </c>
      <c r="N30" s="40">
        <v>206</v>
      </c>
      <c r="O30" s="38">
        <f t="shared" si="73"/>
        <v>734</v>
      </c>
      <c r="P30" s="39">
        <v>22</v>
      </c>
      <c r="Q30" s="40">
        <v>203</v>
      </c>
      <c r="R30" s="40">
        <v>171</v>
      </c>
      <c r="S30" s="40">
        <v>193</v>
      </c>
      <c r="T30" s="40">
        <v>171</v>
      </c>
      <c r="U30" s="38">
        <f t="shared" si="74"/>
        <v>738</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12</v>
      </c>
      <c r="CD30" s="17">
        <f t="shared" si="95"/>
        <v>2366</v>
      </c>
      <c r="CE30" s="17">
        <f t="shared" si="96"/>
        <v>197.16666666666666</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415</v>
      </c>
      <c r="L36" s="37">
        <f>SUM(L29:L35)</f>
        <v>407</v>
      </c>
      <c r="M36" s="37">
        <f>SUM(M29:M35)</f>
        <v>305</v>
      </c>
      <c r="N36" s="37">
        <f>SUM(N29:N35)</f>
        <v>385</v>
      </c>
      <c r="O36" s="38">
        <f>SUM(O29:O35)</f>
        <v>1512</v>
      </c>
      <c r="P36" s="39"/>
      <c r="Q36" s="37">
        <f>SUM(Q29:Q35)</f>
        <v>355</v>
      </c>
      <c r="R36" s="37">
        <f>SUM(R29:R35)</f>
        <v>406</v>
      </c>
      <c r="S36" s="37">
        <f>SUM(S29:S35)</f>
        <v>401</v>
      </c>
      <c r="T36" s="37">
        <f>SUM(T29:T35)</f>
        <v>404</v>
      </c>
      <c r="U36" s="38">
        <f>SUM(U29:U35)</f>
        <v>1566</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12</v>
      </c>
      <c r="CD36" s="17">
        <f>I36+O36+U36+AA36+AG36+AM36+AS36+AY36+BE36+BK36+BQ36</f>
        <v>4838</v>
      </c>
      <c r="CE36" s="17">
        <f>CD36/CC36</f>
        <v>403.16666666666669</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49</v>
      </c>
      <c r="K37" s="37">
        <f>K36+$J$37-K35</f>
        <v>464</v>
      </c>
      <c r="L37" s="37">
        <f>L36+$J$37-L35</f>
        <v>456</v>
      </c>
      <c r="M37" s="37">
        <f>M36+$J$37-M35</f>
        <v>354</v>
      </c>
      <c r="N37" s="37">
        <f>N36+$J$37-N35</f>
        <v>434</v>
      </c>
      <c r="O37" s="38">
        <f>K37+L37+M37+N37</f>
        <v>1708</v>
      </c>
      <c r="P37" s="36">
        <f>SUM(P29:P34)</f>
        <v>49</v>
      </c>
      <c r="Q37" s="37">
        <f>Q36+$P$37-Q35</f>
        <v>404</v>
      </c>
      <c r="R37" s="37">
        <f>R36+$P$37-R35</f>
        <v>455</v>
      </c>
      <c r="S37" s="37">
        <f>S36+$P$37-S35</f>
        <v>450</v>
      </c>
      <c r="T37" s="37">
        <f>T36+$P$37-T35</f>
        <v>453</v>
      </c>
      <c r="U37" s="38">
        <f>Q37+R37+S37+T37</f>
        <v>1762</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12</v>
      </c>
      <c r="CD37" s="17">
        <f>I37+O37+U37+AA37+AG37+AM37+AS37+AY37+BE37+BK37+BQ37</f>
        <v>5434</v>
      </c>
      <c r="CE37" s="17">
        <f>CD37/CC37</f>
        <v>452.83333333333331</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0</v>
      </c>
      <c r="U38" s="38">
        <f t="shared" si="99"/>
        <v>1</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0</v>
      </c>
      <c r="U39" s="38">
        <f t="shared" si="99"/>
        <v>1</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4" t="s">
        <v>52</v>
      </c>
      <c r="C41" s="106"/>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v>25</v>
      </c>
      <c r="Q42" s="40">
        <v>191</v>
      </c>
      <c r="R42" s="40">
        <v>223</v>
      </c>
      <c r="S42" s="40">
        <v>172</v>
      </c>
      <c r="T42" s="40">
        <v>212</v>
      </c>
      <c r="U42" s="38">
        <f t="shared" ref="U42:U51" si="110">SUM(Q42:T42)</f>
        <v>798</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1537</v>
      </c>
      <c r="CE42" s="17">
        <f t="shared" ref="CE42:CE50" si="132">CD42/CC42</f>
        <v>192.125</v>
      </c>
    </row>
    <row r="43" spans="1:83" ht="15.75" customHeight="1" x14ac:dyDescent="0.25">
      <c r="A43" s="33"/>
      <c r="B43" s="34" t="s">
        <v>54</v>
      </c>
      <c r="C43" s="35" t="s">
        <v>55</v>
      </c>
      <c r="D43" s="36"/>
      <c r="E43" s="37"/>
      <c r="F43" s="37"/>
      <c r="G43" s="37"/>
      <c r="H43" s="37"/>
      <c r="I43" s="38">
        <f t="shared" si="108"/>
        <v>0</v>
      </c>
      <c r="J43" s="39">
        <v>16</v>
      </c>
      <c r="K43" s="40">
        <v>214</v>
      </c>
      <c r="L43" s="40">
        <v>189</v>
      </c>
      <c r="M43" s="40">
        <v>227</v>
      </c>
      <c r="N43" s="40">
        <v>167</v>
      </c>
      <c r="O43" s="38">
        <f t="shared" si="109"/>
        <v>797</v>
      </c>
      <c r="P43" s="39">
        <v>16</v>
      </c>
      <c r="Q43" s="40">
        <v>205</v>
      </c>
      <c r="R43" s="40">
        <v>210</v>
      </c>
      <c r="S43" s="40">
        <v>191</v>
      </c>
      <c r="T43" s="40">
        <v>236</v>
      </c>
      <c r="U43" s="38">
        <f t="shared" si="110"/>
        <v>842</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0</v>
      </c>
      <c r="BS43" s="17">
        <f t="shared" si="120"/>
        <v>4</v>
      </c>
      <c r="BT43" s="17">
        <f t="shared" si="121"/>
        <v>4</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8</v>
      </c>
      <c r="CD43" s="17">
        <f t="shared" si="131"/>
        <v>1639</v>
      </c>
      <c r="CE43" s="17">
        <f t="shared" si="132"/>
        <v>204.875</v>
      </c>
    </row>
    <row r="44" spans="1:83" ht="15.75" customHeight="1" x14ac:dyDescent="0.25">
      <c r="A44" s="33"/>
      <c r="B44" s="42" t="s">
        <v>107</v>
      </c>
      <c r="C44" s="43" t="s">
        <v>81</v>
      </c>
      <c r="D44" s="39"/>
      <c r="E44" s="40"/>
      <c r="F44" s="40"/>
      <c r="G44" s="40"/>
      <c r="H44" s="40"/>
      <c r="I44" s="38">
        <f t="shared" si="108"/>
        <v>0</v>
      </c>
      <c r="J44" s="39">
        <v>35</v>
      </c>
      <c r="K44" s="40">
        <v>146</v>
      </c>
      <c r="L44" s="40">
        <v>177</v>
      </c>
      <c r="M44" s="40">
        <v>155</v>
      </c>
      <c r="N44" s="40">
        <v>154</v>
      </c>
      <c r="O44" s="38">
        <f t="shared" si="109"/>
        <v>632</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632</v>
      </c>
      <c r="CE44" s="19">
        <f t="shared" si="132"/>
        <v>158</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4</v>
      </c>
      <c r="CD45" s="17">
        <f t="shared" si="131"/>
        <v>833</v>
      </c>
      <c r="CE45" s="19">
        <f t="shared" si="132"/>
        <v>208.25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360</v>
      </c>
      <c r="L52" s="37">
        <f>SUM(L42:L51)</f>
        <v>366</v>
      </c>
      <c r="M52" s="37">
        <f>SUM(M42:M51)</f>
        <v>382</v>
      </c>
      <c r="N52" s="37">
        <f>SUM(N42:N51)</f>
        <v>321</v>
      </c>
      <c r="O52" s="38">
        <f>SUM(O42:O51)</f>
        <v>1429</v>
      </c>
      <c r="P52" s="39"/>
      <c r="Q52" s="37">
        <f>SUM(Q42:Q51)</f>
        <v>396</v>
      </c>
      <c r="R52" s="37">
        <f>SUM(R42:R51)</f>
        <v>433</v>
      </c>
      <c r="S52" s="37">
        <f>SUM(S42:S51)</f>
        <v>363</v>
      </c>
      <c r="T52" s="37">
        <f>SUM(T42:T51)</f>
        <v>448</v>
      </c>
      <c r="U52" s="38">
        <f>SUM(U42:U51)</f>
        <v>1640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12</v>
      </c>
      <c r="CD52" s="17">
        <f>I52+O52+U52+AA52+AG52+AM52+AS52+AY52+BE52+BK52+BQ52</f>
        <v>4641</v>
      </c>
      <c r="CE52" s="17">
        <f>CD52/CC52</f>
        <v>386.75</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51</v>
      </c>
      <c r="K53" s="37">
        <f>K52+$J$53-K51</f>
        <v>411</v>
      </c>
      <c r="L53" s="37">
        <f>L52+$J$53-L51</f>
        <v>417</v>
      </c>
      <c r="M53" s="37">
        <f>M52+$J$53-M51</f>
        <v>433</v>
      </c>
      <c r="N53" s="37">
        <f>N52+$J$53-N51</f>
        <v>372</v>
      </c>
      <c r="O53" s="38">
        <f>K53+L53+M53+N53</f>
        <v>1633</v>
      </c>
      <c r="P53" s="36">
        <f>SUM(P42:P50)</f>
        <v>41</v>
      </c>
      <c r="Q53" s="37">
        <f>Q52+$P$53-Q51</f>
        <v>437</v>
      </c>
      <c r="R53" s="37">
        <f>R52+$P$53-R51</f>
        <v>474</v>
      </c>
      <c r="S53" s="37">
        <f>S52+$P$53-S51</f>
        <v>404</v>
      </c>
      <c r="T53" s="37">
        <f>T52+$P$53-T51</f>
        <v>489</v>
      </c>
      <c r="U53" s="38">
        <f>Q53+R53+S53+T53</f>
        <v>1804</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12</v>
      </c>
      <c r="CD53" s="17">
        <f>I53+O53+U53+AA53+AG53+AM53+AS53+AY53+BE53+BK53+BQ53</f>
        <v>5213</v>
      </c>
      <c r="CE53" s="17">
        <f>CD53/CC53</f>
        <v>434.41666666666669</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1</v>
      </c>
      <c r="R54" s="37">
        <f t="shared" si="135"/>
        <v>1</v>
      </c>
      <c r="S54" s="37">
        <f t="shared" si="135"/>
        <v>0</v>
      </c>
      <c r="T54" s="37">
        <f t="shared" si="135"/>
        <v>1</v>
      </c>
      <c r="U54" s="38">
        <f t="shared" si="135"/>
        <v>1</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0.5</v>
      </c>
      <c r="L55" s="37">
        <f t="shared" si="134"/>
        <v>0</v>
      </c>
      <c r="M55" s="37">
        <f t="shared" si="134"/>
        <v>1</v>
      </c>
      <c r="N55" s="37">
        <f t="shared" si="134"/>
        <v>0</v>
      </c>
      <c r="O55" s="38">
        <f t="shared" si="134"/>
        <v>0</v>
      </c>
      <c r="P55" s="39"/>
      <c r="Q55" s="37">
        <f t="shared" si="135"/>
        <v>1</v>
      </c>
      <c r="R55" s="37">
        <f t="shared" si="135"/>
        <v>1</v>
      </c>
      <c r="S55" s="37">
        <f t="shared" si="135"/>
        <v>0</v>
      </c>
      <c r="T55" s="37">
        <f t="shared" si="135"/>
        <v>1</v>
      </c>
      <c r="U55" s="38">
        <f t="shared" si="135"/>
        <v>1</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4.5</v>
      </c>
      <c r="P56" s="56"/>
      <c r="Q56" s="57"/>
      <c r="R56" s="57"/>
      <c r="S56" s="57"/>
      <c r="T56" s="57"/>
      <c r="U56" s="58">
        <f>SUM(Q54+R54+S54+T54+U54+Q55+R55+S55+T55+U55)</f>
        <v>8</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4" t="s">
        <v>56</v>
      </c>
      <c r="C57" s="105"/>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v>26</v>
      </c>
      <c r="Q58" s="40">
        <v>178</v>
      </c>
      <c r="R58" s="40">
        <v>151</v>
      </c>
      <c r="S58" s="40">
        <v>196</v>
      </c>
      <c r="T58" s="40">
        <v>185</v>
      </c>
      <c r="U58" s="38">
        <f t="shared" ref="U58:U64" si="146">SUM(Q58:T58)</f>
        <v>710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4</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8</v>
      </c>
      <c r="CD58" s="17">
        <f t="shared" ref="CD58:CD63" si="167">I58+O58+U58+AA58+AG58+AM58+AS58+AY58+BE58+BK58+BQ58</f>
        <v>1491</v>
      </c>
      <c r="CE58" s="17">
        <f t="shared" ref="CE58:CE63" si="168">CD58/CC58</f>
        <v>186.375</v>
      </c>
    </row>
    <row r="59" spans="1:83" ht="15.75" customHeight="1" x14ac:dyDescent="0.25">
      <c r="A59" s="33"/>
      <c r="B59" s="34" t="s">
        <v>84</v>
      </c>
      <c r="C59" s="35" t="s">
        <v>85</v>
      </c>
      <c r="D59" s="36">
        <v>30</v>
      </c>
      <c r="E59" s="37">
        <v>193</v>
      </c>
      <c r="F59" s="37">
        <v>241</v>
      </c>
      <c r="G59" s="37">
        <v>231</v>
      </c>
      <c r="H59" s="37">
        <v>179</v>
      </c>
      <c r="I59" s="38">
        <f t="shared" si="144"/>
        <v>844</v>
      </c>
      <c r="J59" s="39">
        <v>28</v>
      </c>
      <c r="K59" s="40">
        <v>167</v>
      </c>
      <c r="L59" s="40">
        <v>200</v>
      </c>
      <c r="M59" s="40">
        <v>165</v>
      </c>
      <c r="N59" s="40">
        <v>181</v>
      </c>
      <c r="O59" s="38">
        <f t="shared" si="145"/>
        <v>713</v>
      </c>
      <c r="P59" s="39">
        <v>28</v>
      </c>
      <c r="Q59" s="40">
        <v>159</v>
      </c>
      <c r="R59" s="40">
        <v>205</v>
      </c>
      <c r="S59" s="40">
        <v>180</v>
      </c>
      <c r="T59" s="40">
        <v>164</v>
      </c>
      <c r="U59" s="38">
        <f t="shared" si="146"/>
        <v>708</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12</v>
      </c>
      <c r="CD59" s="17">
        <f t="shared" si="167"/>
        <v>2265</v>
      </c>
      <c r="CE59" s="17">
        <f t="shared" si="168"/>
        <v>188.75</v>
      </c>
    </row>
    <row r="60" spans="1:83" ht="15.75" customHeight="1" x14ac:dyDescent="0.25">
      <c r="A60" s="33"/>
      <c r="B60" s="42" t="s">
        <v>104</v>
      </c>
      <c r="C60" s="43" t="s">
        <v>105</v>
      </c>
      <c r="D60" s="39"/>
      <c r="E60" s="40"/>
      <c r="F60" s="40"/>
      <c r="G60" s="40"/>
      <c r="H60" s="40"/>
      <c r="I60" s="38">
        <f t="shared" si="144"/>
        <v>0</v>
      </c>
      <c r="J60" s="39">
        <v>38</v>
      </c>
      <c r="K60" s="40">
        <v>178</v>
      </c>
      <c r="L60" s="40">
        <v>194</v>
      </c>
      <c r="M60" s="40">
        <v>157</v>
      </c>
      <c r="N60" s="40">
        <v>179</v>
      </c>
      <c r="O60" s="38">
        <f t="shared" si="145"/>
        <v>708</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708</v>
      </c>
      <c r="CE60" s="19">
        <f t="shared" si="168"/>
        <v>177</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345</v>
      </c>
      <c r="L65" s="37">
        <f>SUM(L58:L64)</f>
        <v>394</v>
      </c>
      <c r="M65" s="37">
        <f>SUM(M58:M64)</f>
        <v>322</v>
      </c>
      <c r="N65" s="37">
        <f>SUM(N58:N64)</f>
        <v>360</v>
      </c>
      <c r="O65" s="38">
        <f>SUM(O58:O64)</f>
        <v>1421</v>
      </c>
      <c r="P65" s="39"/>
      <c r="Q65" s="37">
        <f>SUM(Q58:Q64)</f>
        <v>337</v>
      </c>
      <c r="R65" s="37">
        <f>SUM(R58:R64)</f>
        <v>356</v>
      </c>
      <c r="S65" s="37">
        <f>SUM(S58:S64)</f>
        <v>376</v>
      </c>
      <c r="T65" s="37">
        <f>SUM(T58:T64)</f>
        <v>349</v>
      </c>
      <c r="U65" s="38">
        <f>SUM(U58:U64)</f>
        <v>1418</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12</v>
      </c>
      <c r="CD65" s="17">
        <f>I65+O65+U65+AA65+AG65+AM65+AS65+AY65+BE65+BK65+BQ65</f>
        <v>4464</v>
      </c>
      <c r="CE65" s="17">
        <f>CD65/CC65</f>
        <v>372</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66</v>
      </c>
      <c r="K66" s="37">
        <f>K65+$J$66-K64</f>
        <v>411</v>
      </c>
      <c r="L66" s="37">
        <f>L65+$J$66-L64</f>
        <v>460</v>
      </c>
      <c r="M66" s="37">
        <f>M65+$J$66-M64</f>
        <v>388</v>
      </c>
      <c r="N66" s="37">
        <f>N65+$J$66-N64</f>
        <v>426</v>
      </c>
      <c r="O66" s="38">
        <f>K66+L66+M66+N66</f>
        <v>1685</v>
      </c>
      <c r="P66" s="36">
        <f>SUM(P58:P63)</f>
        <v>54</v>
      </c>
      <c r="Q66" s="37">
        <f>Q65+$P$66-Q64</f>
        <v>391</v>
      </c>
      <c r="R66" s="37">
        <f>R65+$P$66-R64</f>
        <v>410</v>
      </c>
      <c r="S66" s="37">
        <f>S65+$P$66-S64</f>
        <v>430</v>
      </c>
      <c r="T66" s="37">
        <f>T65+$P$66-T64</f>
        <v>403</v>
      </c>
      <c r="U66" s="38">
        <f>Q66+R66+S66+T66</f>
        <v>1634</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12</v>
      </c>
      <c r="CD66" s="17">
        <f>I66+O66+U66+AA66+AG66+AM66+AS66+AY66+BE66+BK66+BQ66</f>
        <v>5172</v>
      </c>
      <c r="CE66" s="17">
        <f>CD66/CC66</f>
        <v>431</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0.5</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4" t="s">
        <v>60</v>
      </c>
      <c r="C70" s="105"/>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v>18</v>
      </c>
      <c r="K71" s="40">
        <v>265</v>
      </c>
      <c r="L71" s="40">
        <v>204</v>
      </c>
      <c r="M71" s="40">
        <v>162</v>
      </c>
      <c r="N71" s="40">
        <v>219</v>
      </c>
      <c r="O71" s="38">
        <f t="shared" ref="O71:O77" si="181">SUM(K71:N71)</f>
        <v>850</v>
      </c>
      <c r="P71" s="39">
        <v>17</v>
      </c>
      <c r="Q71" s="40">
        <v>166</v>
      </c>
      <c r="R71" s="40">
        <v>186</v>
      </c>
      <c r="S71" s="40">
        <v>142</v>
      </c>
      <c r="T71" s="40">
        <v>216</v>
      </c>
      <c r="U71" s="38">
        <f t="shared" ref="U71:U77" si="182">SUM(Q71:T71)</f>
        <v>710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4</v>
      </c>
      <c r="BT71" s="17">
        <f t="shared" ref="BT71:BT76" si="193">SUM((IF(Q71&gt;0,1,0)+(IF(R71&gt;0,1,0)+(IF(S71&gt;0,1,0)+(IF(T71&gt;0,1,0))))))</f>
        <v>4</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1560</v>
      </c>
      <c r="CE71" s="17">
        <f t="shared" ref="CE71:CE76" si="204">CD71/CC71</f>
        <v>195</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v>26</v>
      </c>
      <c r="Q72" s="40">
        <v>194</v>
      </c>
      <c r="R72" s="40">
        <v>153</v>
      </c>
      <c r="S72" s="40">
        <v>156</v>
      </c>
      <c r="T72" s="40">
        <v>195</v>
      </c>
      <c r="U72" s="38">
        <f t="shared" si="182"/>
        <v>698</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1442</v>
      </c>
      <c r="CE72" s="17">
        <f t="shared" si="204"/>
        <v>180.25</v>
      </c>
    </row>
    <row r="73" spans="1:83" ht="15.75" customHeight="1" x14ac:dyDescent="0.25">
      <c r="A73" s="33"/>
      <c r="B73" s="42" t="s">
        <v>102</v>
      </c>
      <c r="C73" s="43" t="s">
        <v>103</v>
      </c>
      <c r="D73" s="39">
        <v>26</v>
      </c>
      <c r="E73" s="40">
        <v>178</v>
      </c>
      <c r="F73" s="40">
        <v>186</v>
      </c>
      <c r="G73" s="40">
        <v>140</v>
      </c>
      <c r="H73" s="40">
        <v>194</v>
      </c>
      <c r="I73" s="38">
        <f t="shared" si="180"/>
        <v>698</v>
      </c>
      <c r="J73" s="39">
        <v>28</v>
      </c>
      <c r="K73" s="40">
        <v>152</v>
      </c>
      <c r="L73" s="40">
        <v>191</v>
      </c>
      <c r="M73" s="40">
        <v>127</v>
      </c>
      <c r="N73" s="40">
        <v>189</v>
      </c>
      <c r="O73" s="38">
        <f t="shared" si="181"/>
        <v>659</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4</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8</v>
      </c>
      <c r="CD73" s="17">
        <f t="shared" si="203"/>
        <v>1357</v>
      </c>
      <c r="CE73" s="19">
        <f t="shared" si="204"/>
        <v>169.625</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417</v>
      </c>
      <c r="L78" s="37">
        <f>SUM(L71:L77)</f>
        <v>395</v>
      </c>
      <c r="M78" s="37">
        <f>SUM(M71:M77)</f>
        <v>289</v>
      </c>
      <c r="N78" s="37">
        <f>SUM(N71:N77)</f>
        <v>408</v>
      </c>
      <c r="O78" s="38">
        <f>SUM(O71:O77)</f>
        <v>1509</v>
      </c>
      <c r="P78" s="39"/>
      <c r="Q78" s="37">
        <f>SUM(Q71:Q77)</f>
        <v>360</v>
      </c>
      <c r="R78" s="37">
        <f>SUM(R71:R77)</f>
        <v>339</v>
      </c>
      <c r="S78" s="37">
        <f>SUM(S71:S77)</f>
        <v>298</v>
      </c>
      <c r="T78" s="37">
        <f>SUM(T71:T77)</f>
        <v>411</v>
      </c>
      <c r="U78" s="38">
        <f>SUM(U71:U77)</f>
        <v>1408</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12</v>
      </c>
      <c r="CD78" s="17">
        <f>I78+O78+U78+AA78+AG78+AM78+AS78+AY78+BE78+BK78+BQ78</f>
        <v>4359</v>
      </c>
      <c r="CE78" s="17">
        <f>CD78/CC78</f>
        <v>363.25</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46</v>
      </c>
      <c r="K79" s="37">
        <f>K78+$J$79-K77</f>
        <v>463</v>
      </c>
      <c r="L79" s="37">
        <f>L78+$J$79-L77</f>
        <v>441</v>
      </c>
      <c r="M79" s="37">
        <f>M78+$J$79-M77</f>
        <v>335</v>
      </c>
      <c r="N79" s="37">
        <f>N78+$J$79-N77</f>
        <v>454</v>
      </c>
      <c r="O79" s="38">
        <f>K79+L79+M79+N79</f>
        <v>1693</v>
      </c>
      <c r="P79" s="36">
        <f>SUM(P71:P76)</f>
        <v>43</v>
      </c>
      <c r="Q79" s="37">
        <f>Q78+$P$79-Q77</f>
        <v>403</v>
      </c>
      <c r="R79" s="37">
        <f>R78+$P$79-R77</f>
        <v>382</v>
      </c>
      <c r="S79" s="37">
        <f>S78+$P$79-S77</f>
        <v>341</v>
      </c>
      <c r="T79" s="37">
        <f>T78+$P$79-T77</f>
        <v>454</v>
      </c>
      <c r="U79" s="38">
        <f>Q79+R79+S79+T79</f>
        <v>1580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12</v>
      </c>
      <c r="CD79" s="17">
        <f>I79+O79+U79+AA79+AG79+AM79+AS79+AY79+BE79+BK79+BQ79</f>
        <v>4923</v>
      </c>
      <c r="CE79" s="17">
        <f>CD79/CC79</f>
        <v>410.25</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0</v>
      </c>
      <c r="S80" s="37">
        <f t="shared" si="207"/>
        <v>0</v>
      </c>
      <c r="T80" s="37">
        <f t="shared" si="207"/>
        <v>1</v>
      </c>
      <c r="U80" s="38">
        <f t="shared" si="207"/>
        <v>1</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1</v>
      </c>
      <c r="L81" s="37">
        <f t="shared" si="206"/>
        <v>1</v>
      </c>
      <c r="M81" s="37">
        <f t="shared" si="206"/>
        <v>0</v>
      </c>
      <c r="N81" s="37">
        <f t="shared" si="206"/>
        <v>1</v>
      </c>
      <c r="O81" s="38">
        <f t="shared" si="206"/>
        <v>1</v>
      </c>
      <c r="P81" s="39"/>
      <c r="Q81" s="37">
        <f t="shared" si="207"/>
        <v>1</v>
      </c>
      <c r="R81" s="37">
        <f t="shared" si="207"/>
        <v>0</v>
      </c>
      <c r="S81" s="37">
        <f t="shared" si="207"/>
        <v>0</v>
      </c>
      <c r="T81" s="37">
        <f t="shared" si="207"/>
        <v>1</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8</v>
      </c>
      <c r="P82" s="56"/>
      <c r="Q82" s="57"/>
      <c r="R82" s="57"/>
      <c r="S82" s="57"/>
      <c r="T82" s="57"/>
      <c r="U82" s="58">
        <f>SUM(Q80+R80+S80+T80+U80+Q81+R81+S81+T81+U81)</f>
        <v>5</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4" t="s">
        <v>64</v>
      </c>
      <c r="C83" s="105"/>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v>44</v>
      </c>
      <c r="K84" s="40">
        <v>185</v>
      </c>
      <c r="L84" s="40">
        <v>143</v>
      </c>
      <c r="M84" s="40">
        <v>154</v>
      </c>
      <c r="N84" s="40">
        <v>168</v>
      </c>
      <c r="O84" s="38">
        <f t="shared" ref="O84:O90" si="217">SUM(K84:N84)</f>
        <v>650</v>
      </c>
      <c r="P84" s="39">
        <v>43</v>
      </c>
      <c r="Q84" s="40">
        <v>129</v>
      </c>
      <c r="R84" s="40">
        <v>168</v>
      </c>
      <c r="S84" s="40">
        <v>181</v>
      </c>
      <c r="T84" s="40">
        <v>161</v>
      </c>
      <c r="U84" s="38">
        <f t="shared" ref="U84:U90" si="218">SUM(Q84:T84)</f>
        <v>639</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1987</v>
      </c>
      <c r="CE84" s="17">
        <f t="shared" ref="CE84:CE89" si="240">CD84/CC84</f>
        <v>165.58333333333334</v>
      </c>
    </row>
    <row r="85" spans="1:83" ht="15.75" customHeight="1" x14ac:dyDescent="0.25">
      <c r="A85" s="33"/>
      <c r="B85" s="34" t="s">
        <v>87</v>
      </c>
      <c r="C85" s="35" t="s">
        <v>117</v>
      </c>
      <c r="D85" s="36">
        <v>35</v>
      </c>
      <c r="E85" s="37">
        <v>180</v>
      </c>
      <c r="F85" s="37">
        <v>138</v>
      </c>
      <c r="G85" s="37">
        <v>192</v>
      </c>
      <c r="H85" s="37">
        <v>153</v>
      </c>
      <c r="I85" s="38">
        <f t="shared" si="216"/>
        <v>663</v>
      </c>
      <c r="J85" s="39">
        <v>35</v>
      </c>
      <c r="K85" s="40">
        <v>148</v>
      </c>
      <c r="L85" s="40">
        <v>167</v>
      </c>
      <c r="M85" s="40">
        <v>200</v>
      </c>
      <c r="N85" s="40">
        <v>191</v>
      </c>
      <c r="O85" s="38">
        <f t="shared" si="217"/>
        <v>706</v>
      </c>
      <c r="P85" s="39">
        <v>35</v>
      </c>
      <c r="Q85" s="40">
        <v>138</v>
      </c>
      <c r="R85" s="40">
        <v>179</v>
      </c>
      <c r="S85" s="40">
        <v>162</v>
      </c>
      <c r="T85" s="40">
        <v>178</v>
      </c>
      <c r="U85" s="38">
        <f t="shared" si="218"/>
        <v>657</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12</v>
      </c>
      <c r="CD85" s="17">
        <f t="shared" si="239"/>
        <v>2026</v>
      </c>
      <c r="CE85" s="17">
        <f t="shared" si="240"/>
        <v>168.83333333333334</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333</v>
      </c>
      <c r="L91" s="37">
        <f>SUM(L84:L90)</f>
        <v>310</v>
      </c>
      <c r="M91" s="37">
        <f>SUM(M84:M90)</f>
        <v>354</v>
      </c>
      <c r="N91" s="37">
        <f>SUM(N84:N90)</f>
        <v>359</v>
      </c>
      <c r="O91" s="38">
        <f>SUM(O84:O90)</f>
        <v>1356</v>
      </c>
      <c r="P91" s="39"/>
      <c r="Q91" s="37">
        <f>SUM(Q84:Q90)</f>
        <v>267</v>
      </c>
      <c r="R91" s="37">
        <f>SUM(R84:R90)</f>
        <v>347</v>
      </c>
      <c r="S91" s="37">
        <f>SUM(S84:S90)</f>
        <v>343</v>
      </c>
      <c r="T91" s="37">
        <f>SUM(T84:T90)</f>
        <v>339</v>
      </c>
      <c r="U91" s="38">
        <f>SUM(U84:U90)</f>
        <v>1296</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12</v>
      </c>
      <c r="CD91" s="17">
        <f>I91+O91+U91+AA91+AG91+AM91+AS91+AY91+BE91+BK91+BQ91</f>
        <v>4013</v>
      </c>
      <c r="CE91" s="17">
        <f>CD91/CC91</f>
        <v>334.41666666666669</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79</v>
      </c>
      <c r="K92" s="37">
        <f>K91+$J$92-K90</f>
        <v>412</v>
      </c>
      <c r="L92" s="37">
        <f>L91+$J$92-L90</f>
        <v>389</v>
      </c>
      <c r="M92" s="37">
        <f>M91+$J$92-M90</f>
        <v>433</v>
      </c>
      <c r="N92" s="37">
        <f>N91+$J$92-N90</f>
        <v>438</v>
      </c>
      <c r="O92" s="38">
        <f>K92+L92+M92+N92</f>
        <v>1672</v>
      </c>
      <c r="P92" s="36">
        <f>SUM(P84:P89)</f>
        <v>78</v>
      </c>
      <c r="Q92" s="37">
        <f>Q91+$P$92-Q90</f>
        <v>345</v>
      </c>
      <c r="R92" s="37">
        <f>R91+$P$92-R90</f>
        <v>425</v>
      </c>
      <c r="S92" s="37">
        <f>S91+$P$92-S90</f>
        <v>421</v>
      </c>
      <c r="T92" s="37">
        <f>T91+$P$92-T90</f>
        <v>417</v>
      </c>
      <c r="U92" s="38">
        <f>Q92+R92+S92+T92</f>
        <v>1608</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12</v>
      </c>
      <c r="CD92" s="17">
        <f>I92+O92+U92+AA92+AG92+AM92+AS92+AY92+BE92+BK92+BQ92</f>
        <v>4957</v>
      </c>
      <c r="CE92" s="17">
        <f>CD92/CC92</f>
        <v>413.08333333333331</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1</v>
      </c>
      <c r="N93" s="37">
        <f t="shared" si="242"/>
        <v>0</v>
      </c>
      <c r="O93" s="38">
        <f t="shared" si="242"/>
        <v>0</v>
      </c>
      <c r="P93" s="39"/>
      <c r="Q93" s="37">
        <f t="shared" ref="Q93:U94" si="243">IF($P$92&gt;0,IF(Q91=Q78,0.5,IF(Q91&gt;Q78,1,0)),0)</f>
        <v>0</v>
      </c>
      <c r="R93" s="37">
        <f t="shared" si="243"/>
        <v>1</v>
      </c>
      <c r="S93" s="37">
        <f t="shared" si="243"/>
        <v>1</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1</v>
      </c>
      <c r="M94" s="37">
        <f t="shared" si="242"/>
        <v>1</v>
      </c>
      <c r="N94" s="37">
        <f t="shared" si="242"/>
        <v>0</v>
      </c>
      <c r="O94" s="38">
        <f t="shared" si="242"/>
        <v>1</v>
      </c>
      <c r="P94" s="39"/>
      <c r="Q94" s="37">
        <f t="shared" si="243"/>
        <v>0</v>
      </c>
      <c r="R94" s="37">
        <f t="shared" si="243"/>
        <v>1</v>
      </c>
      <c r="S94" s="37">
        <f t="shared" si="243"/>
        <v>1</v>
      </c>
      <c r="T94" s="37">
        <f t="shared" si="243"/>
        <v>0</v>
      </c>
      <c r="U94" s="38">
        <f t="shared" si="243"/>
        <v>1</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4</v>
      </c>
      <c r="P95" s="56"/>
      <c r="Q95" s="57"/>
      <c r="R95" s="57"/>
      <c r="S95" s="57"/>
      <c r="T95" s="57"/>
      <c r="U95" s="58">
        <f>SUM(Q93+R93+S93+T93+U93+Q94+R94+S94+T94+U94)</f>
        <v>5</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4" t="s">
        <v>69</v>
      </c>
      <c r="C96" s="106"/>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v>28</v>
      </c>
      <c r="K97" s="40">
        <v>194</v>
      </c>
      <c r="L97" s="40">
        <v>223</v>
      </c>
      <c r="M97" s="40">
        <v>235</v>
      </c>
      <c r="N97" s="40">
        <v>169</v>
      </c>
      <c r="O97" s="38">
        <f t="shared" ref="O97:O103" si="253">SUM(K97:N97)</f>
        <v>821</v>
      </c>
      <c r="P97" s="39">
        <v>27</v>
      </c>
      <c r="Q97" s="40">
        <v>138</v>
      </c>
      <c r="R97" s="40">
        <v>245</v>
      </c>
      <c r="S97" s="40">
        <v>172</v>
      </c>
      <c r="T97" s="40">
        <v>153</v>
      </c>
      <c r="U97" s="38">
        <f t="shared" ref="U97:U103" si="254">SUM(Q97:T97)</f>
        <v>708</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12</v>
      </c>
      <c r="CD97" s="17">
        <f t="shared" ref="CD97:CD102" si="275">I97+O97+U97+AA97+AG97+AM97+AS97+AY97+BE97+BK97+BQ97</f>
        <v>2304</v>
      </c>
      <c r="CE97" s="17">
        <f t="shared" ref="CE97:CE102" si="276">CD97/CC97</f>
        <v>192</v>
      </c>
    </row>
    <row r="98" spans="1:83" ht="15.75" customHeight="1" x14ac:dyDescent="0.25">
      <c r="A98" s="33"/>
      <c r="B98" s="34" t="s">
        <v>71</v>
      </c>
      <c r="C98" s="35" t="s">
        <v>72</v>
      </c>
      <c r="D98" s="36">
        <v>40</v>
      </c>
      <c r="E98" s="37">
        <v>171</v>
      </c>
      <c r="F98" s="37">
        <v>181</v>
      </c>
      <c r="G98" s="37">
        <v>200</v>
      </c>
      <c r="H98" s="37">
        <v>178</v>
      </c>
      <c r="I98" s="38">
        <f t="shared" si="252"/>
        <v>730</v>
      </c>
      <c r="J98" s="39">
        <v>39</v>
      </c>
      <c r="K98" s="40">
        <v>179</v>
      </c>
      <c r="L98" s="40">
        <v>189</v>
      </c>
      <c r="M98" s="40">
        <v>159</v>
      </c>
      <c r="N98" s="40">
        <v>148</v>
      </c>
      <c r="O98" s="38">
        <f t="shared" si="253"/>
        <v>675</v>
      </c>
      <c r="P98" s="39">
        <v>39</v>
      </c>
      <c r="Q98" s="40">
        <v>157</v>
      </c>
      <c r="R98" s="40">
        <v>146</v>
      </c>
      <c r="S98" s="40">
        <v>201</v>
      </c>
      <c r="T98" s="40">
        <v>168</v>
      </c>
      <c r="U98" s="38">
        <f t="shared" si="254"/>
        <v>672</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12</v>
      </c>
      <c r="CD98" s="17">
        <f t="shared" si="275"/>
        <v>2077</v>
      </c>
      <c r="CE98" s="17">
        <f t="shared" si="276"/>
        <v>173.08333333333334</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373</v>
      </c>
      <c r="L104" s="37">
        <f>SUM(L97:L103)</f>
        <v>412</v>
      </c>
      <c r="M104" s="37">
        <f>SUM(M97:M103)</f>
        <v>394</v>
      </c>
      <c r="N104" s="37">
        <f>SUM(N97:N103)</f>
        <v>317</v>
      </c>
      <c r="O104" s="38">
        <f>SUM(O97:O103)</f>
        <v>1496</v>
      </c>
      <c r="P104" s="39"/>
      <c r="Q104" s="37">
        <f>SUM(Q97:Q103)</f>
        <v>295</v>
      </c>
      <c r="R104" s="37">
        <f>SUM(R97:R103)</f>
        <v>391</v>
      </c>
      <c r="S104" s="37">
        <f>SUM(S97:S103)</f>
        <v>373</v>
      </c>
      <c r="T104" s="37">
        <f>SUM(T97:T103)</f>
        <v>321</v>
      </c>
      <c r="U104" s="38">
        <f>SUM(U97:U103)</f>
        <v>1380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4381</v>
      </c>
      <c r="CE104" s="17">
        <f>CD104/CC104</f>
        <v>365.08333333333331</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67</v>
      </c>
      <c r="K105" s="37">
        <f>K104+$J$105-K103</f>
        <v>440</v>
      </c>
      <c r="L105" s="37">
        <f>L104+$J$105-L103</f>
        <v>479</v>
      </c>
      <c r="M105" s="37">
        <f>M104+$J$105-M103</f>
        <v>461</v>
      </c>
      <c r="N105" s="37">
        <f>N104+$J$105-N103</f>
        <v>384</v>
      </c>
      <c r="O105" s="38">
        <f>K105+L105+M105+N105</f>
        <v>1764</v>
      </c>
      <c r="P105" s="36">
        <f>SUM(P97:P102)</f>
        <v>66</v>
      </c>
      <c r="Q105" s="37">
        <f>Q104+$P$105-Q103</f>
        <v>361</v>
      </c>
      <c r="R105" s="37">
        <f>R104+$P$105-R103</f>
        <v>457</v>
      </c>
      <c r="S105" s="37">
        <f>S104+$P$105-S103</f>
        <v>439</v>
      </c>
      <c r="T105" s="37">
        <f>T104+$P$105-T103</f>
        <v>387</v>
      </c>
      <c r="U105" s="38">
        <f>Q105+R105+S105+T105</f>
        <v>1644</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5185</v>
      </c>
      <c r="CE105" s="17">
        <f>CD105/CC105</f>
        <v>432.08333333333331</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0</v>
      </c>
      <c r="R106" s="37">
        <f t="shared" si="279"/>
        <v>1</v>
      </c>
      <c r="S106" s="37">
        <f t="shared" si="279"/>
        <v>1</v>
      </c>
      <c r="T106" s="37">
        <f t="shared" si="279"/>
        <v>1</v>
      </c>
      <c r="U106" s="38">
        <f t="shared" si="279"/>
        <v>1</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1</v>
      </c>
      <c r="N107" s="37">
        <f t="shared" si="278"/>
        <v>0</v>
      </c>
      <c r="O107" s="38">
        <f t="shared" si="278"/>
        <v>1</v>
      </c>
      <c r="P107" s="39"/>
      <c r="Q107" s="37">
        <f t="shared" si="279"/>
        <v>0</v>
      </c>
      <c r="R107" s="37">
        <f t="shared" si="279"/>
        <v>1</v>
      </c>
      <c r="S107" s="37">
        <f t="shared" si="279"/>
        <v>1</v>
      </c>
      <c r="T107" s="37">
        <f t="shared" si="279"/>
        <v>0</v>
      </c>
      <c r="U107" s="38">
        <f t="shared" si="279"/>
        <v>1</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9</v>
      </c>
      <c r="P108" s="56"/>
      <c r="Q108" s="57"/>
      <c r="R108" s="57"/>
      <c r="S108" s="57"/>
      <c r="T108" s="57"/>
      <c r="U108" s="58">
        <f>SUM(Q106+R106+S106+T106+U106+Q107+R107+S107+T107+U107)</f>
        <v>7</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4" t="s">
        <v>73</v>
      </c>
      <c r="C109" s="106"/>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v>18</v>
      </c>
      <c r="K111" s="40">
        <v>179</v>
      </c>
      <c r="L111" s="40">
        <v>194</v>
      </c>
      <c r="M111" s="40">
        <v>188</v>
      </c>
      <c r="N111" s="40">
        <v>199</v>
      </c>
      <c r="O111" s="38">
        <f t="shared" si="289"/>
        <v>760</v>
      </c>
      <c r="P111" s="39">
        <v>18</v>
      </c>
      <c r="Q111" s="40">
        <v>198</v>
      </c>
      <c r="R111" s="40">
        <v>200</v>
      </c>
      <c r="S111" s="40">
        <v>180</v>
      </c>
      <c r="T111" s="40">
        <v>231</v>
      </c>
      <c r="U111" s="38">
        <f t="shared" si="290"/>
        <v>809</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12</v>
      </c>
      <c r="CD111" s="17">
        <f t="shared" si="311"/>
        <v>2379</v>
      </c>
      <c r="CE111" s="17">
        <f t="shared" si="312"/>
        <v>198.25</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t="s">
        <v>113</v>
      </c>
      <c r="C115" s="43" t="s">
        <v>72</v>
      </c>
      <c r="D115" s="39">
        <v>23</v>
      </c>
      <c r="E115" s="40">
        <v>204</v>
      </c>
      <c r="F115" s="40">
        <v>195</v>
      </c>
      <c r="G115" s="40">
        <v>137</v>
      </c>
      <c r="H115" s="40">
        <v>209</v>
      </c>
      <c r="I115" s="38">
        <f t="shared" si="288"/>
        <v>745</v>
      </c>
      <c r="J115" s="39">
        <v>25</v>
      </c>
      <c r="K115" s="40">
        <v>214</v>
      </c>
      <c r="L115" s="40">
        <v>199</v>
      </c>
      <c r="M115" s="40">
        <v>221</v>
      </c>
      <c r="N115" s="40">
        <v>181</v>
      </c>
      <c r="O115" s="38">
        <f t="shared" si="289"/>
        <v>815</v>
      </c>
      <c r="P115" s="39">
        <v>25</v>
      </c>
      <c r="Q115" s="40">
        <v>144</v>
      </c>
      <c r="R115" s="40">
        <v>191</v>
      </c>
      <c r="S115" s="40">
        <v>192</v>
      </c>
      <c r="T115" s="40">
        <v>206</v>
      </c>
      <c r="U115" s="38">
        <f t="shared" si="290"/>
        <v>733</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12</v>
      </c>
      <c r="CD115" s="17">
        <f t="shared" si="311"/>
        <v>2293</v>
      </c>
      <c r="CE115" s="19">
        <f t="shared" si="312"/>
        <v>191.08333333333334</v>
      </c>
    </row>
    <row r="116" spans="1:83" ht="15.75" hidden="1" customHeight="1" x14ac:dyDescent="0.25">
      <c r="A116" s="61"/>
      <c r="B116" s="62" t="s">
        <v>37</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393</v>
      </c>
      <c r="L117" s="37">
        <f>SUM(L110:L116)</f>
        <v>393</v>
      </c>
      <c r="M117" s="37">
        <f>SUM(M110:M116)</f>
        <v>409</v>
      </c>
      <c r="N117" s="37">
        <f>SUM(N110:N116)</f>
        <v>380</v>
      </c>
      <c r="O117" s="38">
        <f>SUM(O110:O116)</f>
        <v>1575</v>
      </c>
      <c r="P117" s="39"/>
      <c r="Q117" s="37">
        <f>SUM(Q110:Q116)</f>
        <v>342</v>
      </c>
      <c r="R117" s="37">
        <f>SUM(R110:R116)</f>
        <v>391</v>
      </c>
      <c r="S117" s="37">
        <f>SUM(S110:S116)</f>
        <v>372</v>
      </c>
      <c r="T117" s="37">
        <f>SUM(T110:T116)</f>
        <v>437</v>
      </c>
      <c r="U117" s="38">
        <f>SUM(U110:U116)</f>
        <v>1542</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12</v>
      </c>
      <c r="CD117" s="17">
        <f>I117+O117+U117+AA117+AG117+AM117+AS117+AY117+BE117+BK117+BQ117</f>
        <v>4672</v>
      </c>
      <c r="CE117" s="17">
        <f>CD117/CC117</f>
        <v>389.33333333333331</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43</v>
      </c>
      <c r="K118" s="37">
        <f>K117+$J$118-K116</f>
        <v>436</v>
      </c>
      <c r="L118" s="37">
        <f>L117+$J$118-L116</f>
        <v>436</v>
      </c>
      <c r="M118" s="37">
        <f>M117+$J$118-M116</f>
        <v>452</v>
      </c>
      <c r="N118" s="37">
        <f>N117+$J$118-N116</f>
        <v>423</v>
      </c>
      <c r="O118" s="38">
        <f>K118+L118+M118+N118</f>
        <v>1747</v>
      </c>
      <c r="P118" s="36">
        <f>SUM(P110:P115)</f>
        <v>43</v>
      </c>
      <c r="Q118" s="37">
        <f>Q117+$P$118-Q116</f>
        <v>385</v>
      </c>
      <c r="R118" s="37">
        <f>R117+$P$118-R116</f>
        <v>434</v>
      </c>
      <c r="S118" s="37">
        <f>S117+$P$118-S116</f>
        <v>415</v>
      </c>
      <c r="T118" s="37">
        <f>T117+$P$118-T116</f>
        <v>480</v>
      </c>
      <c r="U118" s="38">
        <f>Q118+R118+S118+T118</f>
        <v>1714</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12</v>
      </c>
      <c r="CD118" s="17">
        <f>I118+O118+U118+AA118+AG118+AM118+AS118+AY118+BE118+BK118+BQ118</f>
        <v>5184</v>
      </c>
      <c r="CE118" s="17">
        <f>CD118/CC118</f>
        <v>432</v>
      </c>
    </row>
    <row r="119" spans="1:83" ht="15.75" customHeight="1" x14ac:dyDescent="0.25">
      <c r="A119" s="33"/>
      <c r="B119" s="34" t="s">
        <v>40</v>
      </c>
      <c r="C119" s="43"/>
      <c r="D119" s="39"/>
      <c r="E119" s="37">
        <f t="shared" ref="E119:I120" si="313">IF($D$118&gt;0,IF(E117=E130,0.5,IF(E117&gt;E130,1,0)),0)</f>
        <v>1</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0</v>
      </c>
      <c r="O119" s="38">
        <f t="shared" si="314"/>
        <v>1</v>
      </c>
      <c r="P119" s="39"/>
      <c r="Q119" s="37">
        <f t="shared" ref="Q119:U120" si="315">IF($P$118&gt;0,IF(Q117=Q36,0.5,IF(Q117&gt;Q36,1,0)),0)</f>
        <v>0</v>
      </c>
      <c r="R119" s="37">
        <f t="shared" si="315"/>
        <v>0</v>
      </c>
      <c r="S119" s="37">
        <f t="shared" si="315"/>
        <v>0</v>
      </c>
      <c r="T119" s="37">
        <f t="shared" si="315"/>
        <v>1</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3"/>
        <v>1</v>
      </c>
      <c r="F120" s="37">
        <f t="shared" si="313"/>
        <v>1</v>
      </c>
      <c r="G120" s="37">
        <f t="shared" si="313"/>
        <v>0</v>
      </c>
      <c r="H120" s="37">
        <f t="shared" si="313"/>
        <v>1</v>
      </c>
      <c r="I120" s="38">
        <f t="shared" si="313"/>
        <v>1</v>
      </c>
      <c r="J120" s="39"/>
      <c r="K120" s="37">
        <f t="shared" si="314"/>
        <v>0</v>
      </c>
      <c r="L120" s="37">
        <f t="shared" si="314"/>
        <v>1</v>
      </c>
      <c r="M120" s="37">
        <f t="shared" si="314"/>
        <v>1</v>
      </c>
      <c r="N120" s="37">
        <f t="shared" si="314"/>
        <v>0</v>
      </c>
      <c r="O120" s="38">
        <f t="shared" si="314"/>
        <v>0</v>
      </c>
      <c r="P120" s="39"/>
      <c r="Q120" s="37">
        <f t="shared" si="315"/>
        <v>0</v>
      </c>
      <c r="R120" s="37">
        <f t="shared" si="315"/>
        <v>0</v>
      </c>
      <c r="S120" s="37">
        <f t="shared" si="315"/>
        <v>0</v>
      </c>
      <c r="T120" s="37">
        <f t="shared" si="315"/>
        <v>1</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6</v>
      </c>
      <c r="P121" s="56"/>
      <c r="Q121" s="57"/>
      <c r="R121" s="57"/>
      <c r="S121" s="57"/>
      <c r="T121" s="57"/>
      <c r="U121" s="58">
        <f>SUM(Q119+R119+S119+T119+U119+Q120+R120+S120+T120+U120)</f>
        <v>2</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4" t="s">
        <v>78</v>
      </c>
      <c r="C122" s="105"/>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4">SUM(E123:H123)</f>
        <v>523</v>
      </c>
      <c r="J123" s="39">
        <v>49</v>
      </c>
      <c r="K123" s="40">
        <v>138</v>
      </c>
      <c r="L123" s="40">
        <v>170</v>
      </c>
      <c r="M123" s="40">
        <v>165</v>
      </c>
      <c r="N123" s="40">
        <v>170</v>
      </c>
      <c r="O123" s="38">
        <f t="shared" ref="O123:O129" si="325">SUM(K123:N123)</f>
        <v>643</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1166</v>
      </c>
      <c r="CE123" s="17">
        <f t="shared" ref="CE123:CE128" si="348">CD123/CC123</f>
        <v>145.75</v>
      </c>
    </row>
    <row r="124" spans="1:83" ht="15.75" customHeight="1" x14ac:dyDescent="0.25">
      <c r="A124" s="33"/>
      <c r="B124" s="34" t="s">
        <v>80</v>
      </c>
      <c r="C124" s="35" t="s">
        <v>81</v>
      </c>
      <c r="D124" s="36">
        <v>35</v>
      </c>
      <c r="E124" s="37">
        <v>168</v>
      </c>
      <c r="F124" s="37">
        <v>192</v>
      </c>
      <c r="G124" s="37">
        <v>197</v>
      </c>
      <c r="H124" s="37">
        <v>179</v>
      </c>
      <c r="I124" s="38">
        <f t="shared" si="324"/>
        <v>736</v>
      </c>
      <c r="J124" s="39"/>
      <c r="K124" s="40"/>
      <c r="L124" s="40"/>
      <c r="M124" s="40"/>
      <c r="N124" s="40"/>
      <c r="O124" s="38">
        <f t="shared" si="325"/>
        <v>0</v>
      </c>
      <c r="P124" s="39">
        <v>34</v>
      </c>
      <c r="Q124" s="40">
        <v>149</v>
      </c>
      <c r="R124" s="40">
        <v>167</v>
      </c>
      <c r="S124" s="40">
        <v>169</v>
      </c>
      <c r="T124" s="40">
        <v>186</v>
      </c>
      <c r="U124" s="38">
        <f t="shared" si="326"/>
        <v>671</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4</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1407</v>
      </c>
      <c r="CE124" s="17">
        <f t="shared" si="348"/>
        <v>175.875</v>
      </c>
    </row>
    <row r="125" spans="1:83" ht="15.75" customHeight="1" x14ac:dyDescent="0.25">
      <c r="A125" s="33"/>
      <c r="B125" s="42" t="s">
        <v>101</v>
      </c>
      <c r="C125" s="43" t="s">
        <v>77</v>
      </c>
      <c r="D125" s="39"/>
      <c r="E125" s="40"/>
      <c r="F125" s="40"/>
      <c r="G125" s="40"/>
      <c r="H125" s="40"/>
      <c r="I125" s="38">
        <f t="shared" si="324"/>
        <v>0</v>
      </c>
      <c r="J125" s="39"/>
      <c r="K125" s="40"/>
      <c r="L125" s="40"/>
      <c r="M125" s="40"/>
      <c r="N125" s="40"/>
      <c r="O125" s="38">
        <f t="shared" si="325"/>
        <v>0</v>
      </c>
      <c r="P125" s="39">
        <v>21</v>
      </c>
      <c r="Q125" s="40">
        <v>174</v>
      </c>
      <c r="R125" s="40">
        <v>232</v>
      </c>
      <c r="S125" s="40">
        <v>216</v>
      </c>
      <c r="T125" s="40">
        <v>205</v>
      </c>
      <c r="U125" s="38">
        <f t="shared" si="326"/>
        <v>827</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827</v>
      </c>
      <c r="CE125" s="19">
        <f t="shared" si="348"/>
        <v>206.75</v>
      </c>
    </row>
    <row r="126" spans="1:83" ht="15.75" customHeight="1" x14ac:dyDescent="0.25">
      <c r="A126" s="33"/>
      <c r="B126" s="42" t="s">
        <v>127</v>
      </c>
      <c r="C126" s="43" t="s">
        <v>128</v>
      </c>
      <c r="D126" s="39"/>
      <c r="E126" s="40"/>
      <c r="F126" s="40"/>
      <c r="G126" s="40"/>
      <c r="H126" s="40"/>
      <c r="I126" s="38">
        <f t="shared" si="324"/>
        <v>0</v>
      </c>
      <c r="J126" s="39">
        <v>65</v>
      </c>
      <c r="K126" s="40">
        <v>140</v>
      </c>
      <c r="L126" s="40">
        <v>102</v>
      </c>
      <c r="M126" s="40">
        <v>141</v>
      </c>
      <c r="N126" s="40">
        <v>125</v>
      </c>
      <c r="O126" s="38">
        <f t="shared" si="325"/>
        <v>508</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4</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4</v>
      </c>
      <c r="CD126" s="17">
        <f t="shared" si="347"/>
        <v>508</v>
      </c>
      <c r="CE126" s="19">
        <f t="shared" si="348"/>
        <v>127</v>
      </c>
    </row>
    <row r="127" spans="1:83" ht="15.75" customHeight="1" x14ac:dyDescent="0.25">
      <c r="A127" s="33"/>
      <c r="B127" s="42">
        <v>5</v>
      </c>
      <c r="C127" s="43"/>
      <c r="D127" s="39"/>
      <c r="E127" s="40"/>
      <c r="F127" s="40"/>
      <c r="G127" s="40"/>
      <c r="H127" s="40"/>
      <c r="I127" s="38">
        <f t="shared" si="324"/>
        <v>0</v>
      </c>
      <c r="J127" s="39"/>
      <c r="K127" s="40"/>
      <c r="L127" s="40"/>
      <c r="M127" s="40"/>
      <c r="N127" s="40"/>
      <c r="O127" s="38">
        <f t="shared" si="325"/>
        <v>0</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0</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0</v>
      </c>
      <c r="CD127" s="17">
        <f t="shared" si="347"/>
        <v>0</v>
      </c>
      <c r="CE127" s="19" t="e">
        <f t="shared" si="348"/>
        <v>#DIV/0!</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37</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278</v>
      </c>
      <c r="L130" s="37">
        <f>SUM(L123:L129)</f>
        <v>272</v>
      </c>
      <c r="M130" s="37">
        <f>SUM(M123:M129)</f>
        <v>306</v>
      </c>
      <c r="N130" s="37">
        <f>SUM(N123:N129)</f>
        <v>295</v>
      </c>
      <c r="O130" s="38">
        <f>SUM(O123:O129)</f>
        <v>1151</v>
      </c>
      <c r="P130" s="39"/>
      <c r="Q130" s="37">
        <f>SUM(Q123:Q129)</f>
        <v>323</v>
      </c>
      <c r="R130" s="37">
        <f>SUM(R123:R129)</f>
        <v>399</v>
      </c>
      <c r="S130" s="37">
        <f>SUM(S123:S129)</f>
        <v>385</v>
      </c>
      <c r="T130" s="37">
        <f>SUM(T123:T129)</f>
        <v>391</v>
      </c>
      <c r="U130" s="38">
        <f>SUM(U123:U129)</f>
        <v>1498</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12</v>
      </c>
      <c r="CD130" s="17">
        <f>I130+O130+U130+AA130+AG130+AM130+AS130+AY130+BE130+BK130+BQ130</f>
        <v>3908</v>
      </c>
      <c r="CE130" s="17">
        <f>CD130/CC130</f>
        <v>325.66666666666669</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114</v>
      </c>
      <c r="K131" s="37">
        <f>K130+$J$131-K129</f>
        <v>392</v>
      </c>
      <c r="L131" s="37">
        <f>L130+$J$131-L129</f>
        <v>386</v>
      </c>
      <c r="M131" s="37">
        <f>M130+$J$131-M129</f>
        <v>420</v>
      </c>
      <c r="N131" s="37">
        <f>N130+$J$131-N129</f>
        <v>409</v>
      </c>
      <c r="O131" s="38">
        <f>K131+L131+M131+N131</f>
        <v>1607</v>
      </c>
      <c r="P131" s="36">
        <f>SUM(P123:P128)</f>
        <v>55</v>
      </c>
      <c r="Q131" s="37">
        <f>Q130+$P$131-Q129</f>
        <v>378</v>
      </c>
      <c r="R131" s="37">
        <f>R130+$P$131-R129</f>
        <v>454</v>
      </c>
      <c r="S131" s="37">
        <f>S130+$P$131-S129</f>
        <v>440</v>
      </c>
      <c r="T131" s="37">
        <f>T130+$P$131-T129</f>
        <v>446</v>
      </c>
      <c r="U131" s="38">
        <f>Q131+R131+S131+T131</f>
        <v>1718</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12</v>
      </c>
      <c r="CD131" s="17">
        <f>I131+O131+U131+AA131+AG131+AM131+AS131+AY131+BE131+BK131+BQ131</f>
        <v>4920</v>
      </c>
      <c r="CE131" s="17">
        <f>CD131/CC131</f>
        <v>410</v>
      </c>
    </row>
    <row r="132" spans="1:83" ht="15.75" customHeight="1" x14ac:dyDescent="0.25">
      <c r="A132" s="33"/>
      <c r="B132" s="34" t="s">
        <v>40</v>
      </c>
      <c r="C132" s="43"/>
      <c r="D132" s="39"/>
      <c r="E132" s="37">
        <f t="shared" ref="E132:I133" si="349">IF($D$131&gt;0,IF(E130=E117,0.5,IF(E130&gt;E117,1,0)),0)</f>
        <v>0</v>
      </c>
      <c r="F132" s="37">
        <f t="shared" si="349"/>
        <v>0</v>
      </c>
      <c r="G132" s="37">
        <f t="shared" si="349"/>
        <v>0</v>
      </c>
      <c r="H132" s="37">
        <f t="shared" si="349"/>
        <v>0</v>
      </c>
      <c r="I132" s="38">
        <f t="shared" si="349"/>
        <v>0</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1</v>
      </c>
      <c r="S132" s="37">
        <f t="shared" si="351"/>
        <v>1</v>
      </c>
      <c r="T132" s="37">
        <f t="shared" si="351"/>
        <v>1</v>
      </c>
      <c r="U132" s="38">
        <f t="shared" si="351"/>
        <v>1</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49"/>
        <v>0</v>
      </c>
      <c r="F133" s="37">
        <f t="shared" si="349"/>
        <v>0</v>
      </c>
      <c r="G133" s="37">
        <f t="shared" si="349"/>
        <v>1</v>
      </c>
      <c r="H133" s="37">
        <f t="shared" si="349"/>
        <v>0</v>
      </c>
      <c r="I133" s="38">
        <f t="shared" si="349"/>
        <v>0</v>
      </c>
      <c r="J133" s="39"/>
      <c r="K133" s="37">
        <f t="shared" si="350"/>
        <v>0</v>
      </c>
      <c r="L133" s="37">
        <f t="shared" si="350"/>
        <v>0</v>
      </c>
      <c r="M133" s="37">
        <f t="shared" si="350"/>
        <v>0</v>
      </c>
      <c r="N133" s="37">
        <f t="shared" si="350"/>
        <v>1</v>
      </c>
      <c r="O133" s="38">
        <f t="shared" si="350"/>
        <v>0</v>
      </c>
      <c r="P133" s="39"/>
      <c r="Q133" s="37">
        <f t="shared" si="351"/>
        <v>0</v>
      </c>
      <c r="R133" s="37">
        <f t="shared" si="351"/>
        <v>1</v>
      </c>
      <c r="S133" s="37">
        <f t="shared" si="351"/>
        <v>1</v>
      </c>
      <c r="T133" s="37">
        <f t="shared" si="351"/>
        <v>1</v>
      </c>
      <c r="U133" s="38">
        <f t="shared" si="351"/>
        <v>1</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1</v>
      </c>
      <c r="P134" s="56"/>
      <c r="Q134" s="57"/>
      <c r="R134" s="57"/>
      <c r="S134" s="57"/>
      <c r="T134" s="57"/>
      <c r="U134" s="58">
        <f>SUM(Q132+R132+S132+T132+U132+Q133+R133+S133+T133+U133)</f>
        <v>8</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4" t="s">
        <v>82</v>
      </c>
      <c r="C135" s="105"/>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0">SUM(E136:H136)</f>
        <v>760</v>
      </c>
      <c r="J136" s="39">
        <v>34</v>
      </c>
      <c r="K136" s="40">
        <v>235</v>
      </c>
      <c r="L136" s="40">
        <v>170</v>
      </c>
      <c r="M136" s="40">
        <v>195</v>
      </c>
      <c r="N136" s="40">
        <v>212</v>
      </c>
      <c r="O136" s="38">
        <f t="shared" ref="O136:O142" si="361">SUM(K136:N136)</f>
        <v>812</v>
      </c>
      <c r="P136" s="39">
        <v>32</v>
      </c>
      <c r="Q136" s="40">
        <v>205</v>
      </c>
      <c r="R136" s="40">
        <v>152</v>
      </c>
      <c r="S136" s="40">
        <v>236</v>
      </c>
      <c r="T136" s="40">
        <v>163</v>
      </c>
      <c r="U136" s="38">
        <f t="shared" ref="U136:U142" si="362">SUM(Q136:T136)</f>
        <v>756</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12</v>
      </c>
      <c r="CD136" s="17">
        <f t="shared" ref="CD136:CD141" si="383">I136+O136+U136+AA136+AG136+AM136+AS136+AY136+BE136+BK136+BQ136</f>
        <v>2328</v>
      </c>
      <c r="CE136" s="17">
        <f t="shared" ref="CE136:CE141" si="384">CD136/CC136</f>
        <v>194</v>
      </c>
    </row>
    <row r="137" spans="1:83" ht="15.75" customHeight="1" x14ac:dyDescent="0.25">
      <c r="A137" s="33"/>
      <c r="B137" s="34" t="s">
        <v>57</v>
      </c>
      <c r="C137" s="35" t="s">
        <v>58</v>
      </c>
      <c r="D137" s="36">
        <v>46</v>
      </c>
      <c r="E137" s="37">
        <v>169</v>
      </c>
      <c r="F137" s="37">
        <v>156</v>
      </c>
      <c r="G137" s="37">
        <v>159</v>
      </c>
      <c r="H137" s="37">
        <v>146</v>
      </c>
      <c r="I137" s="38">
        <f t="shared" si="360"/>
        <v>630</v>
      </c>
      <c r="J137" s="39">
        <v>46</v>
      </c>
      <c r="K137" s="40">
        <v>151</v>
      </c>
      <c r="L137" s="40">
        <v>147</v>
      </c>
      <c r="M137" s="40">
        <v>157</v>
      </c>
      <c r="N137" s="40">
        <v>216</v>
      </c>
      <c r="O137" s="38">
        <f t="shared" si="361"/>
        <v>671</v>
      </c>
      <c r="P137" s="39">
        <v>46</v>
      </c>
      <c r="Q137" s="40">
        <v>138</v>
      </c>
      <c r="R137" s="40">
        <v>150</v>
      </c>
      <c r="S137" s="40">
        <v>133</v>
      </c>
      <c r="T137" s="40">
        <v>134</v>
      </c>
      <c r="U137" s="38">
        <f t="shared" si="362"/>
        <v>555</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4</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12</v>
      </c>
      <c r="CD137" s="17">
        <f t="shared" si="383"/>
        <v>1856</v>
      </c>
      <c r="CE137" s="17">
        <f t="shared" si="384"/>
        <v>154.66666666666666</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37</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386</v>
      </c>
      <c r="L143" s="37">
        <f>SUM(L136:L142)</f>
        <v>317</v>
      </c>
      <c r="M143" s="37">
        <f>SUM(M136:M142)</f>
        <v>352</v>
      </c>
      <c r="N143" s="37">
        <f>SUM(N136:N142)</f>
        <v>428</v>
      </c>
      <c r="O143" s="38">
        <f>SUM(O136:O142)</f>
        <v>1483</v>
      </c>
      <c r="P143" s="39"/>
      <c r="Q143" s="37">
        <f>SUM(Q136:Q142)</f>
        <v>343</v>
      </c>
      <c r="R143" s="37">
        <f>SUM(R136:R142)</f>
        <v>302</v>
      </c>
      <c r="S143" s="37">
        <f>SUM(S136:S142)</f>
        <v>369</v>
      </c>
      <c r="T143" s="37">
        <f>SUM(T136:T142)</f>
        <v>297</v>
      </c>
      <c r="U143" s="38">
        <f>SUM(U136:U142)</f>
        <v>1311</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12</v>
      </c>
      <c r="CD143" s="17">
        <f>I143+O143+U143+AA143+AG143+AM143+AS143+AY143+BE143+BK143+BQ143</f>
        <v>4184</v>
      </c>
      <c r="CE143" s="17">
        <f>CD143/CC143</f>
        <v>348.66666666666669</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80</v>
      </c>
      <c r="K144" s="37">
        <f>K143+$J$144-K142</f>
        <v>466</v>
      </c>
      <c r="L144" s="37">
        <f>L143+$J$144-L142</f>
        <v>397</v>
      </c>
      <c r="M144" s="37">
        <f>M143+$J$144-M142</f>
        <v>432</v>
      </c>
      <c r="N144" s="37">
        <f>N143+$J$144-N142</f>
        <v>508</v>
      </c>
      <c r="O144" s="38">
        <f>K144+L144+M144+N144</f>
        <v>1803</v>
      </c>
      <c r="P144" s="36">
        <f>SUM(P136:P141)</f>
        <v>78</v>
      </c>
      <c r="Q144" s="37">
        <f>Q143+$P$144-Q142</f>
        <v>421</v>
      </c>
      <c r="R144" s="37">
        <f>R143+$P$144-R142</f>
        <v>380</v>
      </c>
      <c r="S144" s="37">
        <f>S143+$P$144-S142</f>
        <v>447</v>
      </c>
      <c r="T144" s="37">
        <f>T143+$P$144-T142</f>
        <v>375</v>
      </c>
      <c r="U144" s="38">
        <f>Q144+R144+S144+T144</f>
        <v>1623</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12</v>
      </c>
      <c r="CD144" s="17">
        <f>I144+O144+U144+AA144+AG144+AM144+AS144+AY144+BE144+BK144+BQ144</f>
        <v>5140</v>
      </c>
      <c r="CE144" s="17">
        <f>CD144/CC144</f>
        <v>428.33333333333331</v>
      </c>
    </row>
    <row r="145" spans="1:83" ht="15.75" customHeight="1" x14ac:dyDescent="0.25">
      <c r="A145" s="33"/>
      <c r="B145" s="34" t="s">
        <v>40</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0</v>
      </c>
      <c r="L145" s="37">
        <f t="shared" si="386"/>
        <v>0</v>
      </c>
      <c r="M145" s="37">
        <f t="shared" si="386"/>
        <v>0</v>
      </c>
      <c r="N145" s="37">
        <f t="shared" si="386"/>
        <v>1</v>
      </c>
      <c r="O145" s="38">
        <f t="shared" si="386"/>
        <v>0</v>
      </c>
      <c r="P145" s="39"/>
      <c r="Q145" s="37">
        <f t="shared" ref="Q145:U146" si="387">IF($P$144&gt;0,IF(Q143=Q52,0.5,IF(Q143&gt;Q52,1,0)),0)</f>
        <v>0</v>
      </c>
      <c r="R145" s="37">
        <f t="shared" si="387"/>
        <v>0</v>
      </c>
      <c r="S145" s="37">
        <f t="shared" si="387"/>
        <v>1</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1</v>
      </c>
      <c r="BT145" s="17">
        <f>SUM((IF(Q145&gt;0,1,0)+(IF(R145&gt;0,1,0)+(IF(S145&gt;0,1,0)+(IF(T145&gt;0,1,0))))))</f>
        <v>1</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5"/>
        <v>1</v>
      </c>
      <c r="F146" s="37">
        <f t="shared" si="385"/>
        <v>0</v>
      </c>
      <c r="G146" s="37">
        <f t="shared" si="385"/>
        <v>1</v>
      </c>
      <c r="H146" s="37">
        <f t="shared" si="385"/>
        <v>1</v>
      </c>
      <c r="I146" s="38">
        <f t="shared" si="385"/>
        <v>1</v>
      </c>
      <c r="J146" s="39"/>
      <c r="K146" s="37">
        <f t="shared" si="386"/>
        <v>1</v>
      </c>
      <c r="L146" s="37">
        <f t="shared" si="386"/>
        <v>0</v>
      </c>
      <c r="M146" s="37">
        <f t="shared" si="386"/>
        <v>0</v>
      </c>
      <c r="N146" s="37">
        <f t="shared" si="386"/>
        <v>1</v>
      </c>
      <c r="O146" s="38">
        <f t="shared" si="386"/>
        <v>1</v>
      </c>
      <c r="P146" s="39"/>
      <c r="Q146" s="37">
        <f t="shared" si="387"/>
        <v>0</v>
      </c>
      <c r="R146" s="37">
        <f t="shared" si="387"/>
        <v>0</v>
      </c>
      <c r="S146" s="37">
        <f t="shared" si="387"/>
        <v>1</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3</v>
      </c>
      <c r="BS146" s="17">
        <f>SUM((IF(K146&gt;0,1,0)+(IF(L146&gt;0,1,0)+(IF(M146&gt;0,1,0)+(IF(N146&gt;0,1,0))))))</f>
        <v>2</v>
      </c>
      <c r="BT146" s="17">
        <f>SUM((IF(Q146&gt;0,1,0)+(IF(R146&gt;0,1,0)+(IF(S146&gt;0,1,0)+(IF(T146&gt;0,1,0))))))</f>
        <v>1</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4</v>
      </c>
      <c r="P147" s="56"/>
      <c r="Q147" s="57"/>
      <c r="R147" s="57"/>
      <c r="S147" s="57"/>
      <c r="T147" s="57"/>
      <c r="U147" s="58">
        <f>SUM(Q145+R145+S145+T145+U145+Q146+R146+S146+T146+U146)</f>
        <v>2</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4" t="s">
        <v>86</v>
      </c>
      <c r="C148" s="105"/>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v>36</v>
      </c>
      <c r="K149" s="40">
        <v>206</v>
      </c>
      <c r="L149" s="40">
        <v>185</v>
      </c>
      <c r="M149" s="40">
        <v>180</v>
      </c>
      <c r="N149" s="40">
        <v>215</v>
      </c>
      <c r="O149" s="38">
        <f>SUM(K149:N149)</f>
        <v>786</v>
      </c>
      <c r="P149" s="39">
        <v>35</v>
      </c>
      <c r="Q149" s="40">
        <v>225</v>
      </c>
      <c r="R149" s="40">
        <v>212</v>
      </c>
      <c r="S149" s="40">
        <v>177</v>
      </c>
      <c r="T149" s="40">
        <v>171</v>
      </c>
      <c r="U149" s="38">
        <f>SUM(Q149:T149)</f>
        <v>785</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SUM((IF(K149&gt;0,1,0)+(IF(L149&gt;0,1,0)+(IF(M149&gt;0,1,0)+(IF(N149&gt;0,1,0))))))</f>
        <v>4</v>
      </c>
      <c r="BT149" s="17">
        <f t="shared" ref="BT149:BT158" si="401">SUM((IF(Q149&gt;0,1,0)+(IF(R149&gt;0,1,0)+(IF(S149&gt;0,1,0)+(IF(T149&gt;0,1,0))))))</f>
        <v>4</v>
      </c>
      <c r="BU149" s="17">
        <f t="shared" ref="BU149:BU158" si="402">SUM((IF(W149&gt;0,1,0)+(IF(X149&gt;0,1,0)+(IF(Y149&gt;0,1,0)+(IF(Z149&gt;0,1,0))))))</f>
        <v>0</v>
      </c>
      <c r="BV149" s="17">
        <f t="shared" ref="BV149:BV158" si="403">SUM((IF(AC149&gt;0,1,0)+(IF(AD149&gt;0,1,0)+(IF(AE149&gt;0,1,0)+(IF(AF149&gt;0,1,0))))))</f>
        <v>0</v>
      </c>
      <c r="BW149" s="17">
        <f t="shared" ref="BW149:BW158" si="404">SUM((IF(AI149&gt;0,1,0)+(IF(AJ149&gt;0,1,0)+(IF(AK149&gt;0,1,0)+(IF(AL149&gt;0,1,0))))))</f>
        <v>0</v>
      </c>
      <c r="BX149" s="17">
        <f t="shared" ref="BX149:BX158" si="405">SUM((IF(AO149&gt;0,1,0)+(IF(AP149&gt;0,1,0)+(IF(AQ149&gt;0,1,0)+(IF(AR149&gt;0,1,0))))))</f>
        <v>0</v>
      </c>
      <c r="BY149" s="17">
        <f t="shared" ref="BY149:BY158" si="406">SUM((IF(AU149&gt;0,1,0)+(IF(AV149&gt;0,1,0)+(IF(AW149&gt;0,1,0)+(IF(AX149&gt;0,1,0))))))</f>
        <v>0</v>
      </c>
      <c r="BZ149" s="17">
        <f t="shared" ref="BZ149:BZ158" si="407">SUM((IF(BA149&gt;0,1,0)+(IF(BB149&gt;0,1,0)+(IF(BC149&gt;0,1,0)+(IF(BD149&gt;0,1,0))))))</f>
        <v>0</v>
      </c>
      <c r="CA149" s="17">
        <f t="shared" ref="CA149:CA158" si="408">SUM((IF(BG149&gt;0,1,0)+(IF(BH149&gt;0,1,0)+(IF(BI149&gt;0,1,0)+(IF(BJ149&gt;0,1,0))))))</f>
        <v>0</v>
      </c>
      <c r="CB149" s="17">
        <f t="shared" ref="CB149:CB158" si="409">SUM((IF(BM149&gt;0,1,0)+(IF(BN149&gt;0,1,0)+(IF(BO149&gt;0,1,0)+(IF(BP149&gt;0,1,0))))))</f>
        <v>0</v>
      </c>
      <c r="CC149" s="17">
        <f t="shared" ref="CC149:CC158" si="410">SUM(BR149:CB149)</f>
        <v>12</v>
      </c>
      <c r="CD149" s="17">
        <f t="shared" ref="CD149:CD158" si="411">I149+O149+U149+AA149+AG149+AM149+AS149+AY149+BE149+BK149+BQ149</f>
        <v>2288</v>
      </c>
      <c r="CE149" s="17">
        <f t="shared" ref="CE149:CE158" si="412">CD149/CC149</f>
        <v>190.66666666666666</v>
      </c>
    </row>
    <row r="150" spans="1:83" ht="15.75" customHeight="1" x14ac:dyDescent="0.25">
      <c r="A150" s="33"/>
      <c r="B150" s="34" t="s">
        <v>67</v>
      </c>
      <c r="C150" s="35" t="s">
        <v>68</v>
      </c>
      <c r="D150" s="36">
        <v>35</v>
      </c>
      <c r="E150" s="37">
        <v>122</v>
      </c>
      <c r="F150" s="37">
        <v>182</v>
      </c>
      <c r="G150" s="37">
        <v>147</v>
      </c>
      <c r="H150" s="37">
        <v>144</v>
      </c>
      <c r="I150" s="38">
        <f>SUM(E150:H150)</f>
        <v>595</v>
      </c>
      <c r="J150" s="39">
        <v>35</v>
      </c>
      <c r="K150" s="40">
        <v>163</v>
      </c>
      <c r="L150" s="40">
        <v>209</v>
      </c>
      <c r="M150" s="40">
        <v>123</v>
      </c>
      <c r="N150" s="40">
        <v>162</v>
      </c>
      <c r="O150" s="38">
        <f>SUM(K150:N150)</f>
        <v>657</v>
      </c>
      <c r="P150" s="39">
        <v>35</v>
      </c>
      <c r="Q150" s="40">
        <v>169</v>
      </c>
      <c r="R150" s="40">
        <v>190</v>
      </c>
      <c r="S150" s="40">
        <v>220</v>
      </c>
      <c r="T150" s="40">
        <v>258</v>
      </c>
      <c r="U150" s="38">
        <f>SUM(Q150:T150)</f>
        <v>837</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4</v>
      </c>
      <c r="BS150" s="17">
        <f>SUM((IF(K150&gt;0,1,0)+(IF(L150&gt;0,1,0)+(IF(M150&gt;0,1,0)+(IF(N150&gt;0,1,0))))))</f>
        <v>4</v>
      </c>
      <c r="BT150" s="17">
        <f t="shared" si="401"/>
        <v>4</v>
      </c>
      <c r="BU150" s="17">
        <f t="shared" si="402"/>
        <v>0</v>
      </c>
      <c r="BV150" s="17">
        <f t="shared" si="403"/>
        <v>0</v>
      </c>
      <c r="BW150" s="17">
        <f t="shared" si="404"/>
        <v>0</v>
      </c>
      <c r="BX150" s="17">
        <f t="shared" si="405"/>
        <v>0</v>
      </c>
      <c r="BY150" s="17">
        <f t="shared" si="406"/>
        <v>0</v>
      </c>
      <c r="BZ150" s="17">
        <f t="shared" si="407"/>
        <v>0</v>
      </c>
      <c r="CA150" s="17">
        <f t="shared" si="408"/>
        <v>0</v>
      </c>
      <c r="CB150" s="17">
        <f t="shared" si="409"/>
        <v>0</v>
      </c>
      <c r="CC150" s="17">
        <f t="shared" si="410"/>
        <v>12</v>
      </c>
      <c r="CD150" s="17">
        <f t="shared" si="411"/>
        <v>2089</v>
      </c>
      <c r="CE150" s="17">
        <f t="shared" si="412"/>
        <v>174.08333333333334</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ref="BS151:BS158" si="413">SUM((IF(K151&gt;0,1,0)+(IF(L151&gt;0,1,0)+(IF(M151&gt;0,1,0)+(IF(N151&gt;0,1,0))))))</f>
        <v>0</v>
      </c>
      <c r="BT151" s="17">
        <f t="shared" si="401"/>
        <v>0</v>
      </c>
      <c r="BU151" s="17">
        <f t="shared" si="402"/>
        <v>0</v>
      </c>
      <c r="BV151" s="17">
        <f t="shared" si="403"/>
        <v>0</v>
      </c>
      <c r="BW151" s="17">
        <f t="shared" si="404"/>
        <v>0</v>
      </c>
      <c r="BX151" s="17">
        <f t="shared" si="405"/>
        <v>0</v>
      </c>
      <c r="BY151" s="17">
        <f t="shared" si="406"/>
        <v>0</v>
      </c>
      <c r="BZ151" s="17">
        <f t="shared" si="407"/>
        <v>0</v>
      </c>
      <c r="CA151" s="17">
        <f t="shared" si="408"/>
        <v>0</v>
      </c>
      <c r="CB151" s="17">
        <f t="shared" si="409"/>
        <v>0</v>
      </c>
      <c r="CC151" s="17">
        <f t="shared" si="410"/>
        <v>0</v>
      </c>
      <c r="CD151" s="17">
        <f t="shared" si="411"/>
        <v>0</v>
      </c>
      <c r="CE151" s="19" t="e">
        <f t="shared" si="412"/>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13"/>
        <v>0</v>
      </c>
      <c r="BT152" s="17">
        <f t="shared" si="401"/>
        <v>0</v>
      </c>
      <c r="BU152" s="17">
        <f t="shared" si="402"/>
        <v>0</v>
      </c>
      <c r="BV152" s="17">
        <f t="shared" si="403"/>
        <v>0</v>
      </c>
      <c r="BW152" s="17">
        <f t="shared" si="404"/>
        <v>0</v>
      </c>
      <c r="BX152" s="17">
        <f t="shared" si="405"/>
        <v>0</v>
      </c>
      <c r="BY152" s="17">
        <f t="shared" si="406"/>
        <v>0</v>
      </c>
      <c r="BZ152" s="17">
        <f t="shared" si="407"/>
        <v>0</v>
      </c>
      <c r="CA152" s="17">
        <f t="shared" si="408"/>
        <v>0</v>
      </c>
      <c r="CB152" s="17">
        <f t="shared" si="409"/>
        <v>0</v>
      </c>
      <c r="CC152" s="17">
        <f t="shared" si="410"/>
        <v>0</v>
      </c>
      <c r="CD152" s="17">
        <f t="shared" si="411"/>
        <v>0</v>
      </c>
      <c r="CE152" s="19" t="e">
        <f t="shared" si="412"/>
        <v>#DIV/0!</v>
      </c>
    </row>
    <row r="153" spans="1:83" ht="15.75" customHeight="1" x14ac:dyDescent="0.25">
      <c r="A153" s="33"/>
      <c r="B153" s="42">
        <v>5</v>
      </c>
      <c r="C153" s="43"/>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13"/>
        <v>0</v>
      </c>
      <c r="BT153" s="17">
        <f t="shared" si="401"/>
        <v>0</v>
      </c>
      <c r="BU153" s="17">
        <f t="shared" si="402"/>
        <v>0</v>
      </c>
      <c r="BV153" s="17">
        <f t="shared" si="403"/>
        <v>0</v>
      </c>
      <c r="BW153" s="17">
        <f t="shared" si="404"/>
        <v>0</v>
      </c>
      <c r="BX153" s="17">
        <f t="shared" si="405"/>
        <v>0</v>
      </c>
      <c r="BY153" s="17">
        <f t="shared" si="406"/>
        <v>0</v>
      </c>
      <c r="BZ153" s="17">
        <f t="shared" si="407"/>
        <v>0</v>
      </c>
      <c r="CA153" s="17">
        <f t="shared" si="408"/>
        <v>0</v>
      </c>
      <c r="CB153" s="17">
        <f t="shared" si="409"/>
        <v>0</v>
      </c>
      <c r="CC153" s="17">
        <f t="shared" si="410"/>
        <v>0</v>
      </c>
      <c r="CD153" s="17">
        <f t="shared" si="411"/>
        <v>0</v>
      </c>
      <c r="CE153" s="19" t="e">
        <f t="shared" si="412"/>
        <v>#DIV/0!</v>
      </c>
    </row>
    <row r="154" spans="1:83" ht="15.75" customHeight="1" x14ac:dyDescent="0.25">
      <c r="A154" s="33"/>
      <c r="B154" s="42">
        <v>6</v>
      </c>
      <c r="C154" s="43"/>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13"/>
        <v>0</v>
      </c>
      <c r="BT154" s="17">
        <f t="shared" si="401"/>
        <v>0</v>
      </c>
      <c r="BU154" s="17">
        <f t="shared" si="402"/>
        <v>0</v>
      </c>
      <c r="BV154" s="17">
        <f t="shared" si="403"/>
        <v>0</v>
      </c>
      <c r="BW154" s="17">
        <f t="shared" si="404"/>
        <v>0</v>
      </c>
      <c r="BX154" s="17">
        <f t="shared" si="405"/>
        <v>0</v>
      </c>
      <c r="BY154" s="17">
        <f t="shared" si="406"/>
        <v>0</v>
      </c>
      <c r="BZ154" s="17">
        <f t="shared" si="407"/>
        <v>0</v>
      </c>
      <c r="CA154" s="17">
        <f t="shared" si="408"/>
        <v>0</v>
      </c>
      <c r="CB154" s="17">
        <f t="shared" si="409"/>
        <v>0</v>
      </c>
      <c r="CC154" s="17">
        <f t="shared" si="410"/>
        <v>0</v>
      </c>
      <c r="CD154" s="17">
        <f t="shared" si="411"/>
        <v>0</v>
      </c>
      <c r="CE154" s="19" t="e">
        <f t="shared" si="412"/>
        <v>#DIV/0!</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13"/>
        <v>0</v>
      </c>
      <c r="BT155" s="17">
        <f t="shared" si="401"/>
        <v>0</v>
      </c>
      <c r="BU155" s="17">
        <f t="shared" si="402"/>
        <v>0</v>
      </c>
      <c r="BV155" s="17">
        <f t="shared" si="403"/>
        <v>0</v>
      </c>
      <c r="BW155" s="17">
        <f t="shared" si="404"/>
        <v>0</v>
      </c>
      <c r="BX155" s="17">
        <f t="shared" si="405"/>
        <v>0</v>
      </c>
      <c r="BY155" s="17">
        <f t="shared" si="406"/>
        <v>0</v>
      </c>
      <c r="BZ155" s="17">
        <f t="shared" si="407"/>
        <v>0</v>
      </c>
      <c r="CA155" s="17">
        <f t="shared" si="408"/>
        <v>0</v>
      </c>
      <c r="CB155" s="17">
        <f t="shared" si="409"/>
        <v>0</v>
      </c>
      <c r="CC155" s="17">
        <f t="shared" si="410"/>
        <v>0</v>
      </c>
      <c r="CD155" s="17">
        <f t="shared" si="411"/>
        <v>0</v>
      </c>
      <c r="CE155" s="19" t="e">
        <f t="shared" si="412"/>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13"/>
        <v>0</v>
      </c>
      <c r="BT156" s="17">
        <f t="shared" si="401"/>
        <v>0</v>
      </c>
      <c r="BU156" s="17">
        <f t="shared" si="402"/>
        <v>0</v>
      </c>
      <c r="BV156" s="17">
        <f t="shared" si="403"/>
        <v>0</v>
      </c>
      <c r="BW156" s="17">
        <f t="shared" si="404"/>
        <v>0</v>
      </c>
      <c r="BX156" s="17">
        <f t="shared" si="405"/>
        <v>0</v>
      </c>
      <c r="BY156" s="17">
        <f t="shared" si="406"/>
        <v>0</v>
      </c>
      <c r="BZ156" s="17">
        <f t="shared" si="407"/>
        <v>0</v>
      </c>
      <c r="CA156" s="17">
        <f t="shared" si="408"/>
        <v>0</v>
      </c>
      <c r="CB156" s="17">
        <f t="shared" si="409"/>
        <v>0</v>
      </c>
      <c r="CC156" s="17">
        <f t="shared" si="410"/>
        <v>0</v>
      </c>
      <c r="CD156" s="17">
        <f t="shared" si="411"/>
        <v>0</v>
      </c>
      <c r="CE156" s="19" t="e">
        <f t="shared" si="412"/>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13"/>
        <v>0</v>
      </c>
      <c r="BT157" s="17">
        <f t="shared" si="401"/>
        <v>0</v>
      </c>
      <c r="BU157" s="17">
        <f t="shared" si="402"/>
        <v>0</v>
      </c>
      <c r="BV157" s="17">
        <f t="shared" si="403"/>
        <v>0</v>
      </c>
      <c r="BW157" s="17">
        <f t="shared" si="404"/>
        <v>0</v>
      </c>
      <c r="BX157" s="17">
        <f t="shared" si="405"/>
        <v>0</v>
      </c>
      <c r="BY157" s="17">
        <f t="shared" si="406"/>
        <v>0</v>
      </c>
      <c r="BZ157" s="17">
        <f t="shared" si="407"/>
        <v>0</v>
      </c>
      <c r="CA157" s="17">
        <f t="shared" si="408"/>
        <v>0</v>
      </c>
      <c r="CB157" s="17">
        <f t="shared" si="409"/>
        <v>0</v>
      </c>
      <c r="CC157" s="17">
        <f t="shared" si="410"/>
        <v>0</v>
      </c>
      <c r="CD157" s="17">
        <f t="shared" si="411"/>
        <v>0</v>
      </c>
      <c r="CE157" s="19" t="e">
        <f t="shared" si="412"/>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13"/>
        <v>0</v>
      </c>
      <c r="BT158" s="17">
        <f t="shared" si="401"/>
        <v>0</v>
      </c>
      <c r="BU158" s="17">
        <f t="shared" si="402"/>
        <v>0</v>
      </c>
      <c r="BV158" s="17">
        <f t="shared" si="403"/>
        <v>0</v>
      </c>
      <c r="BW158" s="17">
        <f t="shared" si="404"/>
        <v>0</v>
      </c>
      <c r="BX158" s="17">
        <f t="shared" si="405"/>
        <v>0</v>
      </c>
      <c r="BY158" s="17">
        <f t="shared" si="406"/>
        <v>0</v>
      </c>
      <c r="BZ158" s="17">
        <f t="shared" si="407"/>
        <v>0</v>
      </c>
      <c r="CA158" s="17">
        <f t="shared" si="408"/>
        <v>0</v>
      </c>
      <c r="CB158" s="17">
        <f t="shared" si="409"/>
        <v>0</v>
      </c>
      <c r="CC158" s="17">
        <f t="shared" si="410"/>
        <v>0</v>
      </c>
      <c r="CD158" s="17">
        <f t="shared" si="411"/>
        <v>0</v>
      </c>
      <c r="CE158" s="19" t="e">
        <f t="shared" si="412"/>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369</v>
      </c>
      <c r="L161" s="37">
        <f>SUM(L149:L160)</f>
        <v>394</v>
      </c>
      <c r="M161" s="37">
        <f>SUM(M149:M160)</f>
        <v>303</v>
      </c>
      <c r="N161" s="37">
        <f>SUM(N149:N160)</f>
        <v>377</v>
      </c>
      <c r="O161" s="38">
        <f>SUM(O149:O160)</f>
        <v>1443</v>
      </c>
      <c r="P161" s="39"/>
      <c r="Q161" s="37">
        <f>SUM(Q149:Q160)</f>
        <v>394</v>
      </c>
      <c r="R161" s="37">
        <f>SUM(R149:R160)</f>
        <v>402</v>
      </c>
      <c r="S161" s="37">
        <f>SUM(S149:S160)</f>
        <v>397</v>
      </c>
      <c r="T161" s="37">
        <f>SUM(T149:T160)</f>
        <v>429</v>
      </c>
      <c r="U161" s="38">
        <f>SUM(U149:U160)</f>
        <v>1622</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12</v>
      </c>
      <c r="CD161" s="17">
        <f>I161+O161+U161+AA161+AG161+AM161+AS161+AY161+BE161+BK161+BQ161</f>
        <v>4377</v>
      </c>
      <c r="CE161" s="17">
        <f>CD161/CC161</f>
        <v>364.75</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71</v>
      </c>
      <c r="K162" s="37">
        <f>K161+$J$162-K160</f>
        <v>440</v>
      </c>
      <c r="L162" s="37">
        <f>L161+$J$162-L160</f>
        <v>465</v>
      </c>
      <c r="M162" s="37">
        <f>M161+$J$162-M160</f>
        <v>374</v>
      </c>
      <c r="N162" s="37">
        <f>N161+$J$162-N160</f>
        <v>448</v>
      </c>
      <c r="O162" s="38">
        <f>K162+L162+M162+N162</f>
        <v>1727</v>
      </c>
      <c r="P162" s="36">
        <f>SUM(P149:P158)</f>
        <v>70</v>
      </c>
      <c r="Q162" s="37">
        <f>Q161+$P$162-Q160</f>
        <v>464</v>
      </c>
      <c r="R162" s="37">
        <f>R161+$P$162-R160</f>
        <v>472</v>
      </c>
      <c r="S162" s="37">
        <f>S161+$P$162-S160</f>
        <v>467</v>
      </c>
      <c r="T162" s="37">
        <f>T161+$P$162-T160</f>
        <v>499</v>
      </c>
      <c r="U162" s="38">
        <f>Q162+R162+S162+T162</f>
        <v>1902</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12</v>
      </c>
      <c r="CD162" s="17">
        <f>I162+O162+U162+AA162+AG162+AM162+AS162+AY162+BE162+BK162+BQ162</f>
        <v>5229</v>
      </c>
      <c r="CE162" s="17">
        <f>CD162/CC162</f>
        <v>435.75</v>
      </c>
    </row>
    <row r="163" spans="1:83" ht="15.75" customHeight="1" x14ac:dyDescent="0.25">
      <c r="A163" s="33"/>
      <c r="B163" s="34" t="s">
        <v>40</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1</v>
      </c>
      <c r="R163" s="37">
        <f t="shared" si="423"/>
        <v>1</v>
      </c>
      <c r="S163" s="37">
        <f t="shared" si="423"/>
        <v>1</v>
      </c>
      <c r="T163" s="37">
        <f t="shared" si="423"/>
        <v>1</v>
      </c>
      <c r="U163" s="38">
        <f t="shared" si="423"/>
        <v>1</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1"/>
        <v>0</v>
      </c>
      <c r="F164" s="37">
        <f t="shared" si="421"/>
        <v>1</v>
      </c>
      <c r="G164" s="37">
        <f t="shared" si="421"/>
        <v>0</v>
      </c>
      <c r="H164" s="37">
        <f t="shared" si="421"/>
        <v>0</v>
      </c>
      <c r="I164" s="38">
        <f t="shared" si="421"/>
        <v>0</v>
      </c>
      <c r="J164" s="39"/>
      <c r="K164" s="37">
        <f t="shared" si="422"/>
        <v>0</v>
      </c>
      <c r="L164" s="37">
        <f t="shared" si="422"/>
        <v>1</v>
      </c>
      <c r="M164" s="37">
        <f t="shared" si="422"/>
        <v>1</v>
      </c>
      <c r="N164" s="37">
        <f t="shared" si="422"/>
        <v>1</v>
      </c>
      <c r="O164" s="38">
        <f t="shared" si="422"/>
        <v>1</v>
      </c>
      <c r="P164" s="39"/>
      <c r="Q164" s="37">
        <f t="shared" si="423"/>
        <v>1</v>
      </c>
      <c r="R164" s="37">
        <f t="shared" si="423"/>
        <v>1</v>
      </c>
      <c r="S164" s="37">
        <f t="shared" si="423"/>
        <v>1</v>
      </c>
      <c r="T164" s="37">
        <f t="shared" si="423"/>
        <v>1</v>
      </c>
      <c r="U164" s="38">
        <f t="shared" si="423"/>
        <v>1</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10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16829</v>
      </c>
      <c r="P168" s="79"/>
      <c r="Q168" s="80"/>
      <c r="R168" s="80"/>
      <c r="S168" s="80"/>
      <c r="T168" s="80"/>
      <c r="U168" s="82">
        <f>U161+U143+U130+U117+U104+U91+U78+U65+U52+U36+U23+U10</f>
        <v>17185</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175.30208333333334</v>
      </c>
      <c r="P169" s="86"/>
      <c r="Q169" s="87"/>
      <c r="R169" s="87"/>
      <c r="S169" s="87"/>
      <c r="T169" s="87"/>
      <c r="U169" s="88">
        <f>U168/96</f>
        <v>179.01041666666666</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2"/>
  <sheetViews>
    <sheetView showGridLines="0" topLeftCell="A42" workbookViewId="0">
      <selection activeCell="A13" sqref="A13:XFD41"/>
    </sheetView>
  </sheetViews>
  <sheetFormatPr baseColWidth="10" defaultColWidth="10.875" defaultRowHeight="12.75" customHeight="1" x14ac:dyDescent="0.2"/>
  <cols>
    <col min="1" max="1" width="13.375" style="5" customWidth="1"/>
    <col min="2" max="2" width="11.37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f>'Détail par équipe'!B99</f>
        <v>3</v>
      </c>
      <c r="B2" s="91">
        <f>'Détail par équipe'!C99</f>
        <v>0</v>
      </c>
      <c r="C2" s="91">
        <v>0</v>
      </c>
      <c r="D2" s="91">
        <v>0</v>
      </c>
      <c r="E2" s="91">
        <f>'Détail par équipe'!CC99+C2</f>
        <v>0</v>
      </c>
      <c r="F2" s="91">
        <f>'Détail par équipe'!CD99+D2</f>
        <v>0</v>
      </c>
      <c r="G2" s="92" t="e">
        <f t="shared" ref="G2:G33" si="0">ROUNDDOWN(F2/E2,0)</f>
        <v>#DIV/0!</v>
      </c>
      <c r="H2" s="92" t="e">
        <f t="shared" ref="H2:H33" si="1">ROUNDDOWN(IF(G2&gt;220,0,((220-G2)*0.7)),0)</f>
        <v>#DIV/0!</v>
      </c>
    </row>
    <row r="3" spans="1:8" hidden="1" x14ac:dyDescent="0.2">
      <c r="A3" s="91">
        <f>'Détail par équipe'!B151</f>
        <v>3</v>
      </c>
      <c r="B3" s="91">
        <f>'Détail par équipe'!C151</f>
        <v>0</v>
      </c>
      <c r="C3" s="91">
        <v>0</v>
      </c>
      <c r="D3" s="91">
        <v>0</v>
      </c>
      <c r="E3" s="91">
        <f>'Détail par équipe'!CC151+C3</f>
        <v>0</v>
      </c>
      <c r="F3" s="91">
        <f>'Détail par équipe'!CD151+D3</f>
        <v>0</v>
      </c>
      <c r="G3" s="92" t="e">
        <f t="shared" si="0"/>
        <v>#DIV/0!</v>
      </c>
      <c r="H3" s="92" t="e">
        <f t="shared" si="1"/>
        <v>#DIV/0!</v>
      </c>
    </row>
    <row r="4" spans="1:8" hidden="1" x14ac:dyDescent="0.2">
      <c r="A4" s="91">
        <f>'Détail par équipe'!B138</f>
        <v>3</v>
      </c>
      <c r="B4" s="91">
        <f>'Détail par équipe'!C138</f>
        <v>0</v>
      </c>
      <c r="C4" s="91">
        <v>0</v>
      </c>
      <c r="D4" s="91">
        <v>0</v>
      </c>
      <c r="E4" s="91">
        <f>'Détail par équipe'!CC138+C4</f>
        <v>0</v>
      </c>
      <c r="F4" s="91">
        <f>'Détail par équipe'!CD138+D4</f>
        <v>0</v>
      </c>
      <c r="G4" s="92" t="e">
        <f t="shared" si="0"/>
        <v>#DIV/0!</v>
      </c>
      <c r="H4" s="92" t="e">
        <f t="shared" si="1"/>
        <v>#DIV/0!</v>
      </c>
    </row>
    <row r="5" spans="1:8" hidden="1" x14ac:dyDescent="0.2">
      <c r="A5" s="91">
        <f>'Détail par équipe'!B18</f>
        <v>3</v>
      </c>
      <c r="B5" s="91">
        <f>'Détail par équipe'!C18</f>
        <v>0</v>
      </c>
      <c r="C5" s="91">
        <v>0</v>
      </c>
      <c r="D5" s="91">
        <v>0</v>
      </c>
      <c r="E5" s="91">
        <f>'Détail par équipe'!CC18+C5</f>
        <v>0</v>
      </c>
      <c r="F5" s="91">
        <f>'Détail par équipe'!CD18+D5</f>
        <v>0</v>
      </c>
      <c r="G5" s="92" t="e">
        <f t="shared" si="0"/>
        <v>#DIV/0!</v>
      </c>
      <c r="H5" s="92" t="e">
        <f t="shared" si="1"/>
        <v>#DIV/0!</v>
      </c>
    </row>
    <row r="6" spans="1:8" hidden="1" x14ac:dyDescent="0.2">
      <c r="A6" s="91">
        <f>'Détail par équipe'!B31</f>
        <v>3</v>
      </c>
      <c r="B6" s="91">
        <f>'Détail par équipe'!C31</f>
        <v>0</v>
      </c>
      <c r="C6" s="91">
        <v>0</v>
      </c>
      <c r="D6" s="91">
        <v>0</v>
      </c>
      <c r="E6" s="91">
        <f>'Détail par équipe'!CC31+C6</f>
        <v>0</v>
      </c>
      <c r="F6" s="91">
        <f>'Détail par équipe'!CD31+D6</f>
        <v>0</v>
      </c>
      <c r="G6" s="92" t="e">
        <f t="shared" si="0"/>
        <v>#DIV/0!</v>
      </c>
      <c r="H6" s="92" t="e">
        <f t="shared" si="1"/>
        <v>#DIV/0!</v>
      </c>
    </row>
    <row r="7" spans="1:8" hidden="1" x14ac:dyDescent="0.2">
      <c r="A7" s="91">
        <f>'Détail par équipe'!B86</f>
        <v>3</v>
      </c>
      <c r="B7" s="91">
        <f>'Détail par équipe'!C86</f>
        <v>0</v>
      </c>
      <c r="C7" s="91">
        <v>0</v>
      </c>
      <c r="D7" s="91">
        <v>0</v>
      </c>
      <c r="E7" s="91">
        <f>'Détail par équipe'!CC86+C7</f>
        <v>0</v>
      </c>
      <c r="F7" s="91">
        <f>'Détail par équipe'!CD86+D7</f>
        <v>0</v>
      </c>
      <c r="G7" s="92" t="e">
        <f t="shared" si="0"/>
        <v>#DIV/0!</v>
      </c>
      <c r="H7" s="92" t="e">
        <f t="shared" si="1"/>
        <v>#DIV/0!</v>
      </c>
    </row>
    <row r="8" spans="1:8" hidden="1" x14ac:dyDescent="0.2">
      <c r="A8" s="91">
        <f>'Détail par équipe'!B19</f>
        <v>4</v>
      </c>
      <c r="B8" s="91">
        <f>'Détail par équipe'!C19</f>
        <v>0</v>
      </c>
      <c r="C8" s="91">
        <v>0</v>
      </c>
      <c r="D8" s="91">
        <v>0</v>
      </c>
      <c r="E8" s="91">
        <f>'Détail par équipe'!CC19</f>
        <v>0</v>
      </c>
      <c r="F8" s="91">
        <f>'Détail par équipe'!CD19</f>
        <v>0</v>
      </c>
      <c r="G8" s="92" t="e">
        <f t="shared" si="0"/>
        <v>#DIV/0!</v>
      </c>
      <c r="H8" s="92" t="e">
        <f t="shared" si="1"/>
        <v>#DIV/0!</v>
      </c>
    </row>
    <row r="9" spans="1:8" hidden="1" x14ac:dyDescent="0.2">
      <c r="A9" s="91">
        <f>'Détail par équipe'!B139</f>
        <v>4</v>
      </c>
      <c r="B9" s="91">
        <f>'Détail par équipe'!C139</f>
        <v>0</v>
      </c>
      <c r="C9" s="91">
        <v>0</v>
      </c>
      <c r="D9" s="91">
        <v>0</v>
      </c>
      <c r="E9" s="91">
        <f>'Détail par équipe'!CC139</f>
        <v>0</v>
      </c>
      <c r="F9" s="91">
        <f>'Détail par équipe'!CD139</f>
        <v>0</v>
      </c>
      <c r="G9" s="92" t="e">
        <f t="shared" si="0"/>
        <v>#DIV/0!</v>
      </c>
      <c r="H9" s="92" t="e">
        <f t="shared" si="1"/>
        <v>#DIV/0!</v>
      </c>
    </row>
    <row r="10" spans="1:8" hidden="1" x14ac:dyDescent="0.2">
      <c r="A10" s="91">
        <f>'Détail par équipe'!B32</f>
        <v>4</v>
      </c>
      <c r="B10" s="91">
        <f>'Détail par équipe'!C32</f>
        <v>0</v>
      </c>
      <c r="C10" s="91">
        <v>0</v>
      </c>
      <c r="D10" s="91">
        <v>0</v>
      </c>
      <c r="E10" s="91">
        <f>'Détail par équipe'!CC32+C10</f>
        <v>0</v>
      </c>
      <c r="F10" s="91">
        <f>'Détail par équipe'!CD32+D10</f>
        <v>0</v>
      </c>
      <c r="G10" s="92" t="e">
        <f t="shared" si="0"/>
        <v>#DIV/0!</v>
      </c>
      <c r="H10" s="92" t="e">
        <f t="shared" si="1"/>
        <v>#DIV/0!</v>
      </c>
    </row>
    <row r="11" spans="1:8" hidden="1" x14ac:dyDescent="0.2">
      <c r="A11" s="91">
        <f>'Détail par équipe'!B87</f>
        <v>4</v>
      </c>
      <c r="B11" s="91">
        <f>'Détail par équipe'!C87</f>
        <v>0</v>
      </c>
      <c r="C11" s="91">
        <v>0</v>
      </c>
      <c r="D11" s="91">
        <v>0</v>
      </c>
      <c r="E11" s="91">
        <f>'Détail par équipe'!CC87+C11</f>
        <v>0</v>
      </c>
      <c r="F11" s="91">
        <f>'Détail par équipe'!CD87+D11</f>
        <v>0</v>
      </c>
      <c r="G11" s="92" t="e">
        <f t="shared" si="0"/>
        <v>#DIV/0!</v>
      </c>
      <c r="H11" s="92" t="e">
        <f t="shared" si="1"/>
        <v>#DIV/0!</v>
      </c>
    </row>
    <row r="12" spans="1:8" x14ac:dyDescent="0.2">
      <c r="A12" s="91" t="str">
        <f>'Détail par équipe'!B126</f>
        <v>Hivert</v>
      </c>
      <c r="B12" s="91" t="str">
        <f>'Détail par équipe'!C126</f>
        <v>Charline</v>
      </c>
      <c r="C12" s="91">
        <v>0</v>
      </c>
      <c r="D12" s="91">
        <v>0</v>
      </c>
      <c r="E12" s="91">
        <f>'Détail par équipe'!CC126+C12</f>
        <v>4</v>
      </c>
      <c r="F12" s="91">
        <f>'Détail par équipe'!CD126+D12</f>
        <v>508</v>
      </c>
      <c r="G12" s="92">
        <f t="shared" si="0"/>
        <v>127</v>
      </c>
      <c r="H12" s="92">
        <f t="shared" si="1"/>
        <v>65</v>
      </c>
    </row>
    <row r="13" spans="1:8" hidden="1" x14ac:dyDescent="0.2">
      <c r="A13" s="91">
        <f>'Détail par équipe'!B100</f>
        <v>4</v>
      </c>
      <c r="B13" s="91">
        <f>'Détail par équipe'!C100</f>
        <v>0</v>
      </c>
      <c r="C13" s="91">
        <v>0</v>
      </c>
      <c r="D13" s="91">
        <v>0</v>
      </c>
      <c r="E13" s="91">
        <f>'Détail par équipe'!CC100+C13</f>
        <v>0</v>
      </c>
      <c r="F13" s="91">
        <f>'Détail par équipe'!CD100+D13</f>
        <v>0</v>
      </c>
      <c r="G13" s="92" t="e">
        <f t="shared" si="0"/>
        <v>#DIV/0!</v>
      </c>
      <c r="H13" s="92" t="e">
        <f t="shared" si="1"/>
        <v>#DIV/0!</v>
      </c>
    </row>
    <row r="14" spans="1:8" hidden="1" x14ac:dyDescent="0.2">
      <c r="A14" s="91">
        <f>'Détail par équipe'!B152</f>
        <v>4</v>
      </c>
      <c r="B14" s="91">
        <f>'Détail par équipe'!C152</f>
        <v>0</v>
      </c>
      <c r="C14" s="91">
        <v>0</v>
      </c>
      <c r="D14" s="91">
        <v>0</v>
      </c>
      <c r="E14" s="91">
        <f>'Détail par équipe'!CC152</f>
        <v>0</v>
      </c>
      <c r="F14" s="91">
        <f>'Détail par équipe'!CD152</f>
        <v>0</v>
      </c>
      <c r="G14" s="92" t="e">
        <f t="shared" si="0"/>
        <v>#DIV/0!</v>
      </c>
      <c r="H14" s="92" t="e">
        <f t="shared" si="1"/>
        <v>#DIV/0!</v>
      </c>
    </row>
    <row r="15" spans="1:8" hidden="1" x14ac:dyDescent="0.2">
      <c r="A15" s="91">
        <f>'Détail par équipe'!B62</f>
        <v>5</v>
      </c>
      <c r="B15" s="91">
        <f>'Détail par équipe'!C62</f>
        <v>0</v>
      </c>
      <c r="C15" s="91">
        <v>0</v>
      </c>
      <c r="D15" s="91">
        <v>0</v>
      </c>
      <c r="E15" s="91">
        <f>'Détail par équipe'!CC62</f>
        <v>0</v>
      </c>
      <c r="F15" s="91">
        <f>'Détail par équipe'!CD62</f>
        <v>0</v>
      </c>
      <c r="G15" s="92" t="e">
        <f t="shared" si="0"/>
        <v>#DIV/0!</v>
      </c>
      <c r="H15" s="92" t="e">
        <f t="shared" si="1"/>
        <v>#DIV/0!</v>
      </c>
    </row>
    <row r="16" spans="1:8" hidden="1" x14ac:dyDescent="0.2">
      <c r="A16" s="91">
        <f>'Détail par équipe'!B20</f>
        <v>5</v>
      </c>
      <c r="B16" s="91">
        <f>'Détail par équipe'!C20</f>
        <v>0</v>
      </c>
      <c r="C16" s="91">
        <v>0</v>
      </c>
      <c r="D16" s="91">
        <v>0</v>
      </c>
      <c r="E16" s="91">
        <f>'Détail par équipe'!CC20</f>
        <v>0</v>
      </c>
      <c r="F16" s="91">
        <f>'Détail par équipe'!CD20</f>
        <v>0</v>
      </c>
      <c r="G16" s="92" t="e">
        <f t="shared" si="0"/>
        <v>#DIV/0!</v>
      </c>
      <c r="H16" s="92" t="e">
        <f t="shared" si="1"/>
        <v>#DIV/0!</v>
      </c>
    </row>
    <row r="17" spans="1:8" hidden="1" x14ac:dyDescent="0.2">
      <c r="A17" s="91">
        <f>'Détail par équipe'!B75</f>
        <v>5</v>
      </c>
      <c r="B17" s="91">
        <f>'Détail par équipe'!C75</f>
        <v>0</v>
      </c>
      <c r="C17" s="91">
        <v>0</v>
      </c>
      <c r="D17" s="91">
        <v>0</v>
      </c>
      <c r="E17" s="91">
        <f>'Détail par équipe'!CC75</f>
        <v>0</v>
      </c>
      <c r="F17" s="91">
        <f>'Détail par équipe'!CD75</f>
        <v>0</v>
      </c>
      <c r="G17" s="92" t="e">
        <f t="shared" si="0"/>
        <v>#DIV/0!</v>
      </c>
      <c r="H17" s="92" t="e">
        <f t="shared" si="1"/>
        <v>#DIV/0!</v>
      </c>
    </row>
    <row r="18" spans="1:8" hidden="1" x14ac:dyDescent="0.2">
      <c r="A18" s="91">
        <f>'Détail par équipe'!B101</f>
        <v>5</v>
      </c>
      <c r="B18" s="91">
        <f>'Détail par équipe'!C101</f>
        <v>0</v>
      </c>
      <c r="C18" s="91">
        <v>0</v>
      </c>
      <c r="D18" s="91">
        <v>0</v>
      </c>
      <c r="E18" s="91">
        <f>'Détail par équipe'!CC101</f>
        <v>0</v>
      </c>
      <c r="F18" s="91">
        <f>'Détail par équipe'!CD101</f>
        <v>0</v>
      </c>
      <c r="G18" s="92" t="e">
        <f t="shared" si="0"/>
        <v>#DIV/0!</v>
      </c>
      <c r="H18" s="92" t="e">
        <f t="shared" si="1"/>
        <v>#DIV/0!</v>
      </c>
    </row>
    <row r="19" spans="1:8" hidden="1" x14ac:dyDescent="0.2">
      <c r="A19" s="91">
        <f>'Détail par équipe'!B127</f>
        <v>5</v>
      </c>
      <c r="B19" s="91">
        <f>'Détail par équipe'!C127</f>
        <v>0</v>
      </c>
      <c r="C19" s="91">
        <v>0</v>
      </c>
      <c r="D19" s="91">
        <v>0</v>
      </c>
      <c r="E19" s="91">
        <f>'Détail par équipe'!CC127</f>
        <v>0</v>
      </c>
      <c r="F19" s="91">
        <f>'Détail par équipe'!CD127</f>
        <v>0</v>
      </c>
      <c r="G19" s="92" t="e">
        <f t="shared" si="0"/>
        <v>#DIV/0!</v>
      </c>
      <c r="H19" s="92" t="e">
        <f t="shared" si="1"/>
        <v>#DIV/0!</v>
      </c>
    </row>
    <row r="20" spans="1:8" hidden="1" x14ac:dyDescent="0.2">
      <c r="A20" s="91">
        <f>'Détail par équipe'!B140</f>
        <v>5</v>
      </c>
      <c r="B20" s="91">
        <f>'Détail par équipe'!C140</f>
        <v>0</v>
      </c>
      <c r="C20" s="91">
        <v>0</v>
      </c>
      <c r="D20" s="91">
        <v>0</v>
      </c>
      <c r="E20" s="91">
        <f>'Détail par équipe'!CC140</f>
        <v>0</v>
      </c>
      <c r="F20" s="91">
        <f>'Détail par équipe'!CD140</f>
        <v>0</v>
      </c>
      <c r="G20" s="92" t="e">
        <f t="shared" si="0"/>
        <v>#DIV/0!</v>
      </c>
      <c r="H20" s="92" t="e">
        <f t="shared" si="1"/>
        <v>#DIV/0!</v>
      </c>
    </row>
    <row r="21" spans="1:8" hidden="1" x14ac:dyDescent="0.2">
      <c r="A21" s="91">
        <f>'Détail par équipe'!B153</f>
        <v>5</v>
      </c>
      <c r="B21" s="91">
        <f>'Détail par équipe'!C153</f>
        <v>0</v>
      </c>
      <c r="C21" s="91">
        <v>0</v>
      </c>
      <c r="D21" s="91">
        <v>0</v>
      </c>
      <c r="E21" s="91">
        <f>'Détail par équipe'!CC153+C21</f>
        <v>0</v>
      </c>
      <c r="F21" s="91">
        <f>'Détail par équipe'!CD153+D21</f>
        <v>0</v>
      </c>
      <c r="G21" s="92" t="e">
        <f t="shared" si="0"/>
        <v>#DIV/0!</v>
      </c>
      <c r="H21" s="92" t="e">
        <f t="shared" si="1"/>
        <v>#DIV/0!</v>
      </c>
    </row>
    <row r="22" spans="1:8" hidden="1" x14ac:dyDescent="0.2">
      <c r="A22" s="91">
        <f>'Détail par équipe'!B33</f>
        <v>5</v>
      </c>
      <c r="B22" s="91">
        <f>'Détail par équipe'!C33</f>
        <v>0</v>
      </c>
      <c r="C22" s="91">
        <v>0</v>
      </c>
      <c r="D22" s="91">
        <v>0</v>
      </c>
      <c r="E22" s="91">
        <f>'Détail par équipe'!CC33</f>
        <v>0</v>
      </c>
      <c r="F22" s="91">
        <f>'Détail par équipe'!CD33</f>
        <v>0</v>
      </c>
      <c r="G22" s="92" t="e">
        <f t="shared" si="0"/>
        <v>#DIV/0!</v>
      </c>
      <c r="H22" s="92" t="e">
        <f t="shared" si="1"/>
        <v>#DIV/0!</v>
      </c>
    </row>
    <row r="23" spans="1:8" hidden="1" x14ac:dyDescent="0.2">
      <c r="A23" s="91">
        <f>'Détail par équipe'!B46</f>
        <v>5</v>
      </c>
      <c r="B23" s="91">
        <f>'Détail par équipe'!C46</f>
        <v>0</v>
      </c>
      <c r="C23" s="91">
        <v>0</v>
      </c>
      <c r="D23" s="91">
        <v>0</v>
      </c>
      <c r="E23" s="91">
        <f>'Détail par équipe'!CC46+C23</f>
        <v>0</v>
      </c>
      <c r="F23" s="91">
        <f>'Détail par équipe'!CD46+D23</f>
        <v>0</v>
      </c>
      <c r="G23" s="92" t="e">
        <f t="shared" si="0"/>
        <v>#DIV/0!</v>
      </c>
      <c r="H23" s="92" t="e">
        <f t="shared" si="1"/>
        <v>#DIV/0!</v>
      </c>
    </row>
    <row r="24" spans="1:8" hidden="1" x14ac:dyDescent="0.2">
      <c r="A24" s="91">
        <f>'Détail par équipe'!B88</f>
        <v>5</v>
      </c>
      <c r="B24" s="91">
        <f>'Détail par équipe'!C88</f>
        <v>0</v>
      </c>
      <c r="C24" s="91">
        <v>0</v>
      </c>
      <c r="D24" s="91">
        <v>0</v>
      </c>
      <c r="E24" s="91">
        <f>'Détail par équipe'!CC88+C24</f>
        <v>0</v>
      </c>
      <c r="F24" s="91">
        <f>'Détail par équipe'!CD88+D24</f>
        <v>0</v>
      </c>
      <c r="G24" s="92" t="e">
        <f t="shared" si="0"/>
        <v>#DIV/0!</v>
      </c>
      <c r="H24" s="92" t="e">
        <f t="shared" si="1"/>
        <v>#DIV/0!</v>
      </c>
    </row>
    <row r="25" spans="1:8" hidden="1" x14ac:dyDescent="0.2">
      <c r="A25" s="91">
        <f>'Détail par équipe'!B21</f>
        <v>6</v>
      </c>
      <c r="B25" s="91">
        <f>'Détail par équipe'!C21</f>
        <v>0</v>
      </c>
      <c r="C25" s="91">
        <v>0</v>
      </c>
      <c r="D25" s="91">
        <v>0</v>
      </c>
      <c r="E25" s="91">
        <f>'Détail par équipe'!CC21</f>
        <v>0</v>
      </c>
      <c r="F25" s="91">
        <f>'Détail par équipe'!CD21</f>
        <v>0</v>
      </c>
      <c r="G25" s="92" t="e">
        <f t="shared" si="0"/>
        <v>#DIV/0!</v>
      </c>
      <c r="H25" s="92" t="e">
        <f t="shared" si="1"/>
        <v>#DIV/0!</v>
      </c>
    </row>
    <row r="26" spans="1:8" hidden="1" x14ac:dyDescent="0.2">
      <c r="A26" s="91">
        <f>'Détail par équipe'!B34</f>
        <v>6</v>
      </c>
      <c r="B26" s="91">
        <f>'Détail par équipe'!C34</f>
        <v>0</v>
      </c>
      <c r="C26" s="91">
        <v>0</v>
      </c>
      <c r="D26" s="91">
        <v>0</v>
      </c>
      <c r="E26" s="91">
        <f>'Détail par équipe'!CC34</f>
        <v>0</v>
      </c>
      <c r="F26" s="91">
        <f>'Détail par équipe'!CD34</f>
        <v>0</v>
      </c>
      <c r="G26" s="92" t="e">
        <f t="shared" si="0"/>
        <v>#DIV/0!</v>
      </c>
      <c r="H26" s="92" t="e">
        <f t="shared" si="1"/>
        <v>#DIV/0!</v>
      </c>
    </row>
    <row r="27" spans="1:8" hidden="1" x14ac:dyDescent="0.2">
      <c r="A27" s="91">
        <f>'Détail par équipe'!B63</f>
        <v>6</v>
      </c>
      <c r="B27" s="91">
        <f>'Détail par équipe'!C63</f>
        <v>0</v>
      </c>
      <c r="C27" s="91">
        <v>0</v>
      </c>
      <c r="D27" s="91">
        <v>0</v>
      </c>
      <c r="E27" s="91">
        <f>'Détail par équipe'!CC63</f>
        <v>0</v>
      </c>
      <c r="F27" s="91">
        <f>'Détail par équipe'!CD63</f>
        <v>0</v>
      </c>
      <c r="G27" s="92" t="e">
        <f t="shared" si="0"/>
        <v>#DIV/0!</v>
      </c>
      <c r="H27" s="92" t="e">
        <f t="shared" si="1"/>
        <v>#DIV/0!</v>
      </c>
    </row>
    <row r="28" spans="1:8" hidden="1" x14ac:dyDescent="0.2">
      <c r="A28" s="91">
        <f>'Détail par équipe'!B76</f>
        <v>6</v>
      </c>
      <c r="B28" s="91">
        <f>'Détail par équipe'!C76</f>
        <v>0</v>
      </c>
      <c r="C28" s="91">
        <v>0</v>
      </c>
      <c r="D28" s="91">
        <v>0</v>
      </c>
      <c r="E28" s="91">
        <f>'Détail par équipe'!CC76</f>
        <v>0</v>
      </c>
      <c r="F28" s="91">
        <f>'Détail par équipe'!CD76</f>
        <v>0</v>
      </c>
      <c r="G28" s="92" t="e">
        <f t="shared" si="0"/>
        <v>#DIV/0!</v>
      </c>
      <c r="H28" s="92" t="e">
        <f t="shared" si="1"/>
        <v>#DIV/0!</v>
      </c>
    </row>
    <row r="29" spans="1:8" hidden="1" x14ac:dyDescent="0.2">
      <c r="A29" s="91">
        <f>'Détail par équipe'!B102</f>
        <v>6</v>
      </c>
      <c r="B29" s="91">
        <f>'Détail par équipe'!C102</f>
        <v>0</v>
      </c>
      <c r="C29" s="91">
        <v>0</v>
      </c>
      <c r="D29" s="91">
        <v>0</v>
      </c>
      <c r="E29" s="91">
        <f>'Détail par équipe'!CC102</f>
        <v>0</v>
      </c>
      <c r="F29" s="91">
        <f>'Détail par équipe'!CD102</f>
        <v>0</v>
      </c>
      <c r="G29" s="92" t="e">
        <f t="shared" si="0"/>
        <v>#DIV/0!</v>
      </c>
      <c r="H29" s="92" t="e">
        <f t="shared" si="1"/>
        <v>#DIV/0!</v>
      </c>
    </row>
    <row r="30" spans="1:8" hidden="1" x14ac:dyDescent="0.2">
      <c r="A30" s="91">
        <f>'Détail par équipe'!B128</f>
        <v>6</v>
      </c>
      <c r="B30" s="91">
        <f>'Détail par équipe'!C128</f>
        <v>0</v>
      </c>
      <c r="C30" s="91">
        <v>0</v>
      </c>
      <c r="D30" s="91">
        <v>0</v>
      </c>
      <c r="E30" s="91">
        <f>'Détail par équipe'!CC128</f>
        <v>0</v>
      </c>
      <c r="F30" s="91">
        <f>'Détail par équipe'!CD128</f>
        <v>0</v>
      </c>
      <c r="G30" s="92" t="e">
        <f t="shared" si="0"/>
        <v>#DIV/0!</v>
      </c>
      <c r="H30" s="92" t="e">
        <f t="shared" si="1"/>
        <v>#DIV/0!</v>
      </c>
    </row>
    <row r="31" spans="1:8" hidden="1" x14ac:dyDescent="0.2">
      <c r="A31" s="91">
        <f>'Détail par équipe'!B141</f>
        <v>6</v>
      </c>
      <c r="B31" s="91">
        <f>'Détail par équipe'!C141</f>
        <v>0</v>
      </c>
      <c r="C31" s="91">
        <v>0</v>
      </c>
      <c r="D31" s="91">
        <v>0</v>
      </c>
      <c r="E31" s="91">
        <f>'Détail par équipe'!CC141</f>
        <v>0</v>
      </c>
      <c r="F31" s="91">
        <f>'Détail par équipe'!CD141</f>
        <v>0</v>
      </c>
      <c r="G31" s="92" t="e">
        <f t="shared" si="0"/>
        <v>#DIV/0!</v>
      </c>
      <c r="H31" s="92" t="e">
        <f t="shared" si="1"/>
        <v>#DIV/0!</v>
      </c>
    </row>
    <row r="32" spans="1:8" hidden="1" x14ac:dyDescent="0.2">
      <c r="A32" s="91">
        <f>'Détail par équipe'!B154</f>
        <v>6</v>
      </c>
      <c r="B32" s="91">
        <f>'Détail par équipe'!C154</f>
        <v>0</v>
      </c>
      <c r="C32" s="91">
        <v>0</v>
      </c>
      <c r="D32" s="91">
        <v>0</v>
      </c>
      <c r="E32" s="91">
        <f>'Détail par équipe'!CC154+C32</f>
        <v>0</v>
      </c>
      <c r="F32" s="91">
        <f>'Détail par équipe'!CD154+D32</f>
        <v>0</v>
      </c>
      <c r="G32" s="92" t="e">
        <f t="shared" si="0"/>
        <v>#DIV/0!</v>
      </c>
      <c r="H32" s="92" t="e">
        <f t="shared" si="1"/>
        <v>#DIV/0!</v>
      </c>
    </row>
    <row r="33" spans="1:8" hidden="1" x14ac:dyDescent="0.2">
      <c r="A33" s="91">
        <f>'Détail par équipe'!B89</f>
        <v>6</v>
      </c>
      <c r="B33" s="91">
        <f>'Détail par équipe'!C89</f>
        <v>0</v>
      </c>
      <c r="C33" s="91">
        <v>0</v>
      </c>
      <c r="D33" s="91">
        <v>0</v>
      </c>
      <c r="E33" s="91">
        <f>'Détail par équipe'!CC89+C33</f>
        <v>0</v>
      </c>
      <c r="F33" s="91">
        <f>'Détail par équipe'!CD89+D33</f>
        <v>0</v>
      </c>
      <c r="G33" s="92" t="e">
        <f t="shared" si="0"/>
        <v>#DIV/0!</v>
      </c>
      <c r="H33" s="92" t="e">
        <f t="shared" si="1"/>
        <v>#DIV/0!</v>
      </c>
    </row>
    <row r="34" spans="1:8" hidden="1" x14ac:dyDescent="0.2">
      <c r="A34" s="91">
        <f>'Détail par équipe'!B47</f>
        <v>6</v>
      </c>
      <c r="B34" s="91">
        <f>'Détail par équipe'!C47</f>
        <v>0</v>
      </c>
      <c r="C34" s="91">
        <v>0</v>
      </c>
      <c r="D34" s="91">
        <v>0</v>
      </c>
      <c r="E34" s="91">
        <f>'Détail par équipe'!CC47+C34</f>
        <v>0</v>
      </c>
      <c r="F34" s="91">
        <f>'Détail par équipe'!CD47+D34</f>
        <v>0</v>
      </c>
      <c r="G34" s="92" t="e">
        <f t="shared" ref="G34:G41" si="2">ROUNDDOWN(F34/E34,0)</f>
        <v>#DIV/0!</v>
      </c>
      <c r="H34" s="92" t="e">
        <f t="shared" ref="H34:H41" si="3">ROUNDDOWN(IF(G34&gt;220,0,((220-G34)*0.7)),0)</f>
        <v>#DIV/0!</v>
      </c>
    </row>
    <row r="35" spans="1:8" hidden="1" x14ac:dyDescent="0.2">
      <c r="A35" s="91">
        <f>'Détail par équipe'!B155</f>
        <v>7</v>
      </c>
      <c r="B35" s="91">
        <f>'Détail par équipe'!C155</f>
        <v>0</v>
      </c>
      <c r="C35" s="91">
        <v>0</v>
      </c>
      <c r="D35" s="91">
        <v>0</v>
      </c>
      <c r="E35" s="91">
        <f>'Détail par équipe'!CC155+C35</f>
        <v>0</v>
      </c>
      <c r="F35" s="91">
        <f>'Détail par équipe'!CD155+D35</f>
        <v>0</v>
      </c>
      <c r="G35" s="92" t="e">
        <f t="shared" si="2"/>
        <v>#DIV/0!</v>
      </c>
      <c r="H35" s="92" t="e">
        <f t="shared" si="3"/>
        <v>#DIV/0!</v>
      </c>
    </row>
    <row r="36" spans="1:8" hidden="1" x14ac:dyDescent="0.2">
      <c r="A36" s="91">
        <f>'Détail par équipe'!B48</f>
        <v>7</v>
      </c>
      <c r="B36" s="91">
        <f>'Détail par équipe'!C48</f>
        <v>0</v>
      </c>
      <c r="C36" s="91">
        <v>0</v>
      </c>
      <c r="D36" s="91">
        <v>0</v>
      </c>
      <c r="E36" s="91">
        <f>'Détail par équipe'!CC48+C36</f>
        <v>0</v>
      </c>
      <c r="F36" s="91">
        <f>'Détail par équipe'!CD48+D36</f>
        <v>0</v>
      </c>
      <c r="G36" s="92" t="e">
        <f t="shared" si="2"/>
        <v>#DIV/0!</v>
      </c>
      <c r="H36" s="92" t="e">
        <f t="shared" si="3"/>
        <v>#DIV/0!</v>
      </c>
    </row>
    <row r="37" spans="1:8" hidden="1" x14ac:dyDescent="0.2">
      <c r="A37" s="91">
        <f>'Détail par équipe'!B156</f>
        <v>8</v>
      </c>
      <c r="B37" s="91">
        <f>'Détail par équipe'!C156</f>
        <v>0</v>
      </c>
      <c r="C37" s="91">
        <v>0</v>
      </c>
      <c r="D37" s="91">
        <v>0</v>
      </c>
      <c r="E37" s="91">
        <f>'Détail par équipe'!CC156+C37</f>
        <v>0</v>
      </c>
      <c r="F37" s="91">
        <f>'Détail par équipe'!CD156+D37</f>
        <v>0</v>
      </c>
      <c r="G37" s="92" t="e">
        <f t="shared" si="2"/>
        <v>#DIV/0!</v>
      </c>
      <c r="H37" s="92" t="e">
        <f t="shared" si="3"/>
        <v>#DIV/0!</v>
      </c>
    </row>
    <row r="38" spans="1:8" hidden="1" x14ac:dyDescent="0.2">
      <c r="A38" s="91">
        <f>'Détail par équipe'!B49</f>
        <v>8</v>
      </c>
      <c r="B38" s="91">
        <f>'Détail par équipe'!C49</f>
        <v>0</v>
      </c>
      <c r="C38" s="91">
        <v>0</v>
      </c>
      <c r="D38" s="91">
        <v>0</v>
      </c>
      <c r="E38" s="91">
        <f>'Détail par équipe'!CC49+C38</f>
        <v>0</v>
      </c>
      <c r="F38" s="91">
        <f>'Détail par équipe'!CD49+D38</f>
        <v>0</v>
      </c>
      <c r="G38" s="92" t="e">
        <f t="shared" si="2"/>
        <v>#DIV/0!</v>
      </c>
      <c r="H38" s="92" t="e">
        <f t="shared" si="3"/>
        <v>#DIV/0!</v>
      </c>
    </row>
    <row r="39" spans="1:8" hidden="1" x14ac:dyDescent="0.2">
      <c r="A39" s="91">
        <f>'Détail par équipe'!B157</f>
        <v>9</v>
      </c>
      <c r="B39" s="91">
        <f>'Détail par équipe'!C157</f>
        <v>0</v>
      </c>
      <c r="C39" s="91">
        <v>0</v>
      </c>
      <c r="D39" s="91">
        <v>0</v>
      </c>
      <c r="E39" s="91">
        <f>'Détail par équipe'!CC157+C39</f>
        <v>0</v>
      </c>
      <c r="F39" s="91">
        <f>'Détail par équipe'!CD157+D39</f>
        <v>0</v>
      </c>
      <c r="G39" s="92" t="e">
        <f t="shared" si="2"/>
        <v>#DIV/0!</v>
      </c>
      <c r="H39" s="92" t="e">
        <f t="shared" si="3"/>
        <v>#DIV/0!</v>
      </c>
    </row>
    <row r="40" spans="1:8" ht="13.5" hidden="1" customHeight="1" x14ac:dyDescent="0.2">
      <c r="A40" s="91">
        <f>'Détail par équipe'!B50</f>
        <v>9</v>
      </c>
      <c r="B40" s="91">
        <f>'Détail par équipe'!C50</f>
        <v>0</v>
      </c>
      <c r="C40" s="91">
        <v>0</v>
      </c>
      <c r="D40" s="91">
        <v>0</v>
      </c>
      <c r="E40" s="91">
        <f>'Détail par équipe'!CC50+C40</f>
        <v>0</v>
      </c>
      <c r="F40" s="91">
        <f>'Détail par équipe'!CD50+D40</f>
        <v>0</v>
      </c>
      <c r="G40" s="92" t="e">
        <f t="shared" si="2"/>
        <v>#DIV/0!</v>
      </c>
      <c r="H40" s="92" t="e">
        <f t="shared" si="3"/>
        <v>#DIV/0!</v>
      </c>
    </row>
    <row r="41" spans="1:8" hidden="1" x14ac:dyDescent="0.2">
      <c r="A41" s="91">
        <f>'Détail par équipe'!B158</f>
        <v>10</v>
      </c>
      <c r="B41" s="91">
        <f>'Détail par équipe'!C158</f>
        <v>0</v>
      </c>
      <c r="C41" s="91">
        <v>0</v>
      </c>
      <c r="D41" s="91">
        <v>0</v>
      </c>
      <c r="E41" s="91">
        <f>'Détail par équipe'!CC158+C41</f>
        <v>0</v>
      </c>
      <c r="F41" s="91">
        <f>'Détail par équipe'!CD158+D41</f>
        <v>0</v>
      </c>
      <c r="G41" s="92" t="e">
        <f t="shared" si="2"/>
        <v>#DIV/0!</v>
      </c>
      <c r="H41" s="92" t="e">
        <f t="shared" si="3"/>
        <v>#DIV/0!</v>
      </c>
    </row>
    <row r="42" spans="1:8" x14ac:dyDescent="0.2">
      <c r="A42" s="93" t="str">
        <f>'Détail par équipe'!B123</f>
        <v>Abhervé</v>
      </c>
      <c r="B42" s="93" t="str">
        <f>'Détail par équipe'!C123</f>
        <v>Robert</v>
      </c>
      <c r="C42" s="91">
        <v>68</v>
      </c>
      <c r="D42" s="91">
        <v>10237</v>
      </c>
      <c r="E42" s="91">
        <f>'Détail par équipe'!CC123+C42</f>
        <v>76</v>
      </c>
      <c r="F42" s="91">
        <f>'Détail par équipe'!CD123+D42</f>
        <v>11403</v>
      </c>
      <c r="G42" s="91">
        <f t="shared" ref="G42:G82" si="4">ROUNDDOWN(F42/E42,0)</f>
        <v>150</v>
      </c>
      <c r="H42" s="91">
        <f t="shared" ref="H42:H82" si="5">ROUNDDOWN(IF(G42&gt;220,0,((220-G42)*0.7)),0)</f>
        <v>49</v>
      </c>
    </row>
    <row r="43" spans="1:8" x14ac:dyDescent="0.2">
      <c r="A43" s="91" t="str">
        <f>'Détail par équipe'!B125</f>
        <v>Anesi</v>
      </c>
      <c r="B43" s="91" t="str">
        <f>'Détail par équipe'!C125</f>
        <v>Bernard</v>
      </c>
      <c r="C43" s="91">
        <v>28</v>
      </c>
      <c r="D43" s="91">
        <v>5315</v>
      </c>
      <c r="E43" s="91">
        <f>'Détail par équipe'!CC125+C43</f>
        <v>32</v>
      </c>
      <c r="F43" s="91">
        <f>'Détail par équipe'!CD125+D43</f>
        <v>6142</v>
      </c>
      <c r="G43" s="92">
        <f t="shared" si="4"/>
        <v>191</v>
      </c>
      <c r="H43" s="92">
        <f t="shared" si="5"/>
        <v>20</v>
      </c>
    </row>
    <row r="44" spans="1:8" x14ac:dyDescent="0.2">
      <c r="A44" s="93" t="str">
        <f>'Détail par équipe'!B58</f>
        <v>Assouline</v>
      </c>
      <c r="B44" s="93" t="str">
        <f>'Détail par équipe'!C58</f>
        <v>David</v>
      </c>
      <c r="C44" s="91">
        <v>80</v>
      </c>
      <c r="D44" s="91">
        <v>14534</v>
      </c>
      <c r="E44" s="91">
        <f>'Détail par équipe'!CC58+C44</f>
        <v>88</v>
      </c>
      <c r="F44" s="91">
        <f>'Détail par équipe'!CD58+D44</f>
        <v>16025</v>
      </c>
      <c r="G44" s="91">
        <f t="shared" si="4"/>
        <v>182</v>
      </c>
      <c r="H44" s="91">
        <f t="shared" si="5"/>
        <v>26</v>
      </c>
    </row>
    <row r="45" spans="1:8" x14ac:dyDescent="0.2">
      <c r="A45" s="91" t="str">
        <f>'Détail par équipe'!B8</f>
        <v>Boudinot</v>
      </c>
      <c r="B45" s="91" t="str">
        <f>'Détail par équipe'!C8</f>
        <v>Jean Philippe</v>
      </c>
      <c r="C45" s="91">
        <v>28</v>
      </c>
      <c r="D45" s="91">
        <v>4922</v>
      </c>
      <c r="E45" s="91">
        <f>'Détail par équipe'!CC8</f>
        <v>8</v>
      </c>
      <c r="F45" s="91">
        <f>'Détail par équipe'!CD8</f>
        <v>1318</v>
      </c>
      <c r="G45" s="92">
        <f t="shared" si="4"/>
        <v>164</v>
      </c>
      <c r="H45" s="92">
        <f t="shared" si="5"/>
        <v>39</v>
      </c>
    </row>
    <row r="46" spans="1:8" x14ac:dyDescent="0.2">
      <c r="A46" s="93" t="str">
        <f>'Détail par équipe'!B111</f>
        <v>Brunaud</v>
      </c>
      <c r="B46" s="93" t="str">
        <f>'Détail par équipe'!C111</f>
        <v>Bernard</v>
      </c>
      <c r="C46" s="91">
        <v>80</v>
      </c>
      <c r="D46" s="91">
        <v>15417</v>
      </c>
      <c r="E46" s="91">
        <f>'Détail par équipe'!CC111+C46</f>
        <v>92</v>
      </c>
      <c r="F46" s="91">
        <f>'Détail par équipe'!CD111+D46</f>
        <v>17796</v>
      </c>
      <c r="G46" s="91">
        <f t="shared" si="4"/>
        <v>193</v>
      </c>
      <c r="H46" s="91">
        <f t="shared" si="5"/>
        <v>18</v>
      </c>
    </row>
    <row r="47" spans="1:8" ht="14.25" customHeight="1" x14ac:dyDescent="0.2">
      <c r="A47" s="91" t="str">
        <f>'Détail par équipe'!B114</f>
        <v>Coural</v>
      </c>
      <c r="B47" s="91" t="str">
        <f>'Détail par équipe'!C114</f>
        <v>Serge</v>
      </c>
      <c r="C47" s="91">
        <v>8</v>
      </c>
      <c r="D47" s="91">
        <v>1597</v>
      </c>
      <c r="E47" s="91">
        <f>'Détail par équipe'!CC112+C47</f>
        <v>8</v>
      </c>
      <c r="F47" s="91">
        <f>'Détail par équipe'!CD112+D47</f>
        <v>1597</v>
      </c>
      <c r="G47" s="91">
        <f t="shared" si="4"/>
        <v>199</v>
      </c>
      <c r="H47" s="92">
        <f t="shared" si="5"/>
        <v>14</v>
      </c>
    </row>
    <row r="48" spans="1:8" ht="14.25" customHeight="1" x14ac:dyDescent="0.2">
      <c r="A48" s="93" t="str">
        <f>'Détail par équipe'!B72</f>
        <v>Dehorter</v>
      </c>
      <c r="B48" s="93" t="str">
        <f>'Détail par équipe'!C72</f>
        <v>Pascal</v>
      </c>
      <c r="C48" s="91">
        <v>80</v>
      </c>
      <c r="D48" s="91">
        <v>14595</v>
      </c>
      <c r="E48" s="91">
        <f>'Détail par équipe'!CC72+C48</f>
        <v>88</v>
      </c>
      <c r="F48" s="91">
        <f>'Détail par équipe'!CD72+D48</f>
        <v>16037</v>
      </c>
      <c r="G48" s="91">
        <f t="shared" si="4"/>
        <v>182</v>
      </c>
      <c r="H48" s="91">
        <f t="shared" si="5"/>
        <v>26</v>
      </c>
    </row>
    <row r="49" spans="1:8" ht="14.25" customHeight="1" x14ac:dyDescent="0.2">
      <c r="A49" s="91" t="s">
        <v>123</v>
      </c>
      <c r="B49" s="91" t="s">
        <v>124</v>
      </c>
      <c r="C49" s="91">
        <v>4</v>
      </c>
      <c r="D49" s="91">
        <v>502</v>
      </c>
      <c r="E49" s="91">
        <f>'Détail par équipe'!CC61+C49</f>
        <v>4</v>
      </c>
      <c r="F49" s="91">
        <f>'Détail par équipe'!CD61+D49</f>
        <v>502</v>
      </c>
      <c r="G49" s="92">
        <f t="shared" si="4"/>
        <v>125</v>
      </c>
      <c r="H49" s="92">
        <f t="shared" si="5"/>
        <v>66</v>
      </c>
    </row>
    <row r="50" spans="1:8" ht="14.25" customHeight="1" x14ac:dyDescent="0.2">
      <c r="A50" s="91" t="str">
        <f>'Détail par équipe'!B44</f>
        <v>Dubent</v>
      </c>
      <c r="B50" s="91" t="str">
        <f>'Détail par équipe'!C44</f>
        <v>Yves</v>
      </c>
      <c r="C50" s="91">
        <v>48</v>
      </c>
      <c r="D50" s="91">
        <v>8207</v>
      </c>
      <c r="E50" s="91">
        <f>'Détail par équipe'!CC44+C50</f>
        <v>52</v>
      </c>
      <c r="F50" s="91">
        <f>'Détail par équipe'!CD44+D50</f>
        <v>8839</v>
      </c>
      <c r="G50" s="92">
        <f t="shared" si="4"/>
        <v>169</v>
      </c>
      <c r="H50" s="92">
        <f t="shared" si="5"/>
        <v>35</v>
      </c>
    </row>
    <row r="51" spans="1:8" ht="14.25" customHeight="1" x14ac:dyDescent="0.2">
      <c r="A51" s="93" t="str">
        <f>'Détail par équipe'!B4</f>
        <v>Gignat</v>
      </c>
      <c r="B51" s="93" t="str">
        <f>'Détail par équipe'!C4</f>
        <v>Aimé</v>
      </c>
      <c r="C51" s="91">
        <v>40</v>
      </c>
      <c r="D51" s="91">
        <v>5837</v>
      </c>
      <c r="E51" s="91">
        <f>'Détail par équipe'!CC4+C51</f>
        <v>48</v>
      </c>
      <c r="F51" s="91">
        <f>'Détail par équipe'!CD4+D51</f>
        <v>7109</v>
      </c>
      <c r="G51" s="91">
        <f t="shared" si="4"/>
        <v>148</v>
      </c>
      <c r="H51" s="91">
        <f t="shared" si="5"/>
        <v>50</v>
      </c>
    </row>
    <row r="52" spans="1:8" ht="14.25" customHeight="1" x14ac:dyDescent="0.2">
      <c r="A52" s="93" t="str">
        <f>'Détail par équipe'!B84</f>
        <v>Goncalves</v>
      </c>
      <c r="B52" s="93" t="str">
        <f>'Détail par équipe'!C84</f>
        <v>Eusebio</v>
      </c>
      <c r="C52" s="91">
        <v>80</v>
      </c>
      <c r="D52" s="91">
        <v>12569</v>
      </c>
      <c r="E52" s="91">
        <f>'Détail par équipe'!CC84+C52</f>
        <v>92</v>
      </c>
      <c r="F52" s="91">
        <f>'Détail par équipe'!CD84+D52</f>
        <v>14556</v>
      </c>
      <c r="G52" s="91">
        <f t="shared" si="4"/>
        <v>158</v>
      </c>
      <c r="H52" s="91">
        <f t="shared" si="5"/>
        <v>43</v>
      </c>
    </row>
    <row r="53" spans="1:8" ht="14.25" customHeight="1" x14ac:dyDescent="0.2">
      <c r="A53" s="91" t="s">
        <v>116</v>
      </c>
      <c r="B53" s="91" t="s">
        <v>112</v>
      </c>
      <c r="C53" s="95">
        <v>52</v>
      </c>
      <c r="D53" s="95">
        <v>7908</v>
      </c>
      <c r="E53" s="91">
        <f>'Détail par équipe'!CC85+C53</f>
        <v>64</v>
      </c>
      <c r="F53" s="91">
        <f>'Détail par équipe'!CD85+D53</f>
        <v>9934</v>
      </c>
      <c r="G53" s="91">
        <f t="shared" si="4"/>
        <v>155</v>
      </c>
      <c r="H53" s="91">
        <f t="shared" si="5"/>
        <v>45</v>
      </c>
    </row>
    <row r="54" spans="1:8" ht="14.25" customHeight="1" x14ac:dyDescent="0.2">
      <c r="A54" s="93" t="str">
        <f>'Détail par équipe'!B137</f>
        <v>Joachim</v>
      </c>
      <c r="B54" s="93" t="str">
        <f>'Détail par équipe'!C137</f>
        <v>Didier</v>
      </c>
      <c r="C54" s="91">
        <v>88</v>
      </c>
      <c r="D54" s="91">
        <v>13524</v>
      </c>
      <c r="E54" s="91">
        <f>'Détail par équipe'!CC137+C54</f>
        <v>100</v>
      </c>
      <c r="F54" s="91">
        <f>'Détail par équipe'!CD137+D54</f>
        <v>15380</v>
      </c>
      <c r="G54" s="91">
        <f t="shared" si="4"/>
        <v>153</v>
      </c>
      <c r="H54" s="91">
        <f t="shared" si="5"/>
        <v>46</v>
      </c>
    </row>
    <row r="55" spans="1:8" ht="14.25" customHeight="1" x14ac:dyDescent="0.2">
      <c r="A55" s="93" t="str">
        <f>'Détail par équipe'!B149</f>
        <v>Jugie</v>
      </c>
      <c r="B55" s="93" t="str">
        <f>'Détail par équipe'!C149</f>
        <v>Jean-Pierre</v>
      </c>
      <c r="C55" s="91">
        <v>40</v>
      </c>
      <c r="D55" s="91">
        <v>6675</v>
      </c>
      <c r="E55" s="91">
        <f>'Détail par équipe'!CC149+C55</f>
        <v>52</v>
      </c>
      <c r="F55" s="91">
        <f>'Détail par équipe'!CD149+D55</f>
        <v>8963</v>
      </c>
      <c r="G55" s="91">
        <f t="shared" si="4"/>
        <v>172</v>
      </c>
      <c r="H55" s="91">
        <f t="shared" si="5"/>
        <v>33</v>
      </c>
    </row>
    <row r="56" spans="1:8" ht="14.25" customHeight="1" x14ac:dyDescent="0.2">
      <c r="A56" s="93" t="str">
        <f>'Détail par équipe'!B3</f>
        <v>Keopraseuth</v>
      </c>
      <c r="B56" s="93" t="str">
        <f>'Détail par équipe'!C3</f>
        <v>Benoit</v>
      </c>
      <c r="C56" s="91">
        <v>28</v>
      </c>
      <c r="D56" s="91">
        <v>4328</v>
      </c>
      <c r="E56" s="91">
        <f>'Détail par équipe'!CC3+C56</f>
        <v>28</v>
      </c>
      <c r="F56" s="91">
        <f>'Détail par équipe'!CD3+D56</f>
        <v>4328</v>
      </c>
      <c r="G56" s="91">
        <f t="shared" si="4"/>
        <v>154</v>
      </c>
      <c r="H56" s="91">
        <f t="shared" si="5"/>
        <v>46</v>
      </c>
    </row>
    <row r="57" spans="1:8" ht="14.25" customHeight="1" x14ac:dyDescent="0.2">
      <c r="A57" s="91" t="str">
        <f>'Détail par équipe'!B45</f>
        <v>Lavergne</v>
      </c>
      <c r="B57" s="91" t="str">
        <f>'Détail par équipe'!C45</f>
        <v>Thierry</v>
      </c>
      <c r="C57" s="91">
        <v>4</v>
      </c>
      <c r="D57" s="91">
        <v>728</v>
      </c>
      <c r="E57" s="91">
        <f>'Détail par équipe'!CC45+C57</f>
        <v>8</v>
      </c>
      <c r="F57" s="91">
        <f>'Détail par équipe'!CD45+D57</f>
        <v>1561</v>
      </c>
      <c r="G57" s="92">
        <f t="shared" si="4"/>
        <v>195</v>
      </c>
      <c r="H57" s="92">
        <f t="shared" si="5"/>
        <v>17</v>
      </c>
    </row>
    <row r="58" spans="1:8" ht="14.25" customHeight="1" x14ac:dyDescent="0.2">
      <c r="A58" s="93" t="str">
        <f>'Détail par équipe'!B85</f>
        <v>Lerouge</v>
      </c>
      <c r="B58" s="93" t="str">
        <f>'Détail par équipe'!C85</f>
        <v>Joel</v>
      </c>
      <c r="C58" s="91">
        <v>88</v>
      </c>
      <c r="D58" s="91">
        <v>15001</v>
      </c>
      <c r="E58" s="91">
        <f>'Détail par équipe'!CC85+C58</f>
        <v>100</v>
      </c>
      <c r="F58" s="91">
        <f>'Détail par équipe'!CD85+D58</f>
        <v>17027</v>
      </c>
      <c r="G58" s="91">
        <f t="shared" si="4"/>
        <v>170</v>
      </c>
      <c r="H58" s="91">
        <f t="shared" si="5"/>
        <v>35</v>
      </c>
    </row>
    <row r="59" spans="1:8" ht="14.25" customHeight="1" x14ac:dyDescent="0.2">
      <c r="A59" s="93" t="str">
        <f>'Détail par équipe'!B71</f>
        <v>Leskiv</v>
      </c>
      <c r="B59" s="93" t="str">
        <f>'Détail par équipe'!C71</f>
        <v>Roman</v>
      </c>
      <c r="C59" s="91">
        <v>72</v>
      </c>
      <c r="D59" s="91">
        <v>14004</v>
      </c>
      <c r="E59" s="91">
        <f>'Détail par équipe'!CC71+C59</f>
        <v>80</v>
      </c>
      <c r="F59" s="91">
        <f>'Détail par équipe'!CD71+D59</f>
        <v>15564</v>
      </c>
      <c r="G59" s="91">
        <f t="shared" si="4"/>
        <v>194</v>
      </c>
      <c r="H59" s="91">
        <f t="shared" si="5"/>
        <v>18</v>
      </c>
    </row>
    <row r="60" spans="1:8" ht="14.25" customHeight="1" x14ac:dyDescent="0.2">
      <c r="A60" s="91" t="str">
        <f>'Détail par équipe'!B112</f>
        <v>Loisel</v>
      </c>
      <c r="B60" s="91" t="str">
        <f>'Détail par équipe'!C112</f>
        <v>Corentin</v>
      </c>
      <c r="C60" s="91">
        <v>12</v>
      </c>
      <c r="D60" s="91">
        <v>2268</v>
      </c>
      <c r="E60" s="91">
        <f>'Détail par équipe'!CC112+C60</f>
        <v>12</v>
      </c>
      <c r="F60" s="91">
        <f>'Détail par équipe'!CD112+D60</f>
        <v>2268</v>
      </c>
      <c r="G60" s="92">
        <f t="shared" si="4"/>
        <v>189</v>
      </c>
      <c r="H60" s="92">
        <f t="shared" si="5"/>
        <v>21</v>
      </c>
    </row>
    <row r="61" spans="1:8" ht="14.25" customHeight="1" x14ac:dyDescent="0.2">
      <c r="A61" s="93" t="str">
        <f>'Détail par équipe'!B16</f>
        <v xml:space="preserve">Loraux </v>
      </c>
      <c r="B61" s="93" t="str">
        <f>'Détail par équipe'!C16</f>
        <v>Claudie</v>
      </c>
      <c r="C61" s="91">
        <v>80</v>
      </c>
      <c r="D61" s="91">
        <v>12048</v>
      </c>
      <c r="E61" s="91">
        <f>'Détail par équipe'!CC16+C61</f>
        <v>92</v>
      </c>
      <c r="F61" s="91">
        <f>'Détail par équipe'!CD16+D61</f>
        <v>13784</v>
      </c>
      <c r="G61" s="91">
        <f t="shared" si="4"/>
        <v>149</v>
      </c>
      <c r="H61" s="91">
        <f t="shared" si="5"/>
        <v>49</v>
      </c>
    </row>
    <row r="62" spans="1:8" ht="14.25" customHeight="1" x14ac:dyDescent="0.2">
      <c r="A62" s="93" t="str">
        <f>'Détail par équipe'!B97</f>
        <v xml:space="preserve">Loraux </v>
      </c>
      <c r="B62" s="93" t="str">
        <f>'Détail par équipe'!C97</f>
        <v>Pascal</v>
      </c>
      <c r="C62" s="91">
        <v>76</v>
      </c>
      <c r="D62" s="91">
        <v>13683</v>
      </c>
      <c r="E62" s="91">
        <f>'Détail par équipe'!CC97+C62</f>
        <v>88</v>
      </c>
      <c r="F62" s="91">
        <f>'Détail par équipe'!CD97+D62</f>
        <v>15987</v>
      </c>
      <c r="G62" s="91">
        <f t="shared" si="4"/>
        <v>181</v>
      </c>
      <c r="H62" s="91">
        <f t="shared" si="5"/>
        <v>27</v>
      </c>
    </row>
    <row r="63" spans="1:8" ht="14.25" customHeight="1" x14ac:dyDescent="0.2">
      <c r="A63" s="93" t="str">
        <f>'Détail par équipe'!B136</f>
        <v>Malenfer</v>
      </c>
      <c r="B63" s="93" t="str">
        <f>'Détail par équipe'!C136</f>
        <v>Pascal</v>
      </c>
      <c r="C63" s="91">
        <v>88</v>
      </c>
      <c r="D63" s="91">
        <v>15039</v>
      </c>
      <c r="E63" s="91">
        <f>'Détail par équipe'!CC136+C63</f>
        <v>100</v>
      </c>
      <c r="F63" s="91">
        <f>'Détail par équipe'!CD136+D63</f>
        <v>17367</v>
      </c>
      <c r="G63" s="91">
        <f t="shared" si="4"/>
        <v>173</v>
      </c>
      <c r="H63" s="91">
        <f t="shared" si="5"/>
        <v>32</v>
      </c>
    </row>
    <row r="64" spans="1:8" ht="14.25" customHeight="1" x14ac:dyDescent="0.2">
      <c r="A64" s="93" t="str">
        <f>'Détail par équipe'!B43</f>
        <v>Marchand</v>
      </c>
      <c r="B64" s="93" t="str">
        <f>'Détail par équipe'!C43</f>
        <v>Denis</v>
      </c>
      <c r="C64" s="91">
        <v>60</v>
      </c>
      <c r="D64" s="91">
        <v>11844</v>
      </c>
      <c r="E64" s="91">
        <f>'Détail par équipe'!CC43+C64</f>
        <v>68</v>
      </c>
      <c r="F64" s="91">
        <f>'Détail par équipe'!CD43+D64</f>
        <v>13483</v>
      </c>
      <c r="G64" s="91">
        <f t="shared" si="4"/>
        <v>198</v>
      </c>
      <c r="H64" s="91">
        <f t="shared" si="5"/>
        <v>15</v>
      </c>
    </row>
    <row r="65" spans="1:8" ht="14.25" customHeight="1" x14ac:dyDescent="0.2">
      <c r="A65" s="93" t="str">
        <f>'Détail par équipe'!B59</f>
        <v>Marpeau</v>
      </c>
      <c r="B65" s="93" t="str">
        <f>'Détail par équipe'!C59</f>
        <v>Alain</v>
      </c>
      <c r="C65" s="91">
        <v>88</v>
      </c>
      <c r="D65" s="91">
        <v>15635</v>
      </c>
      <c r="E65" s="91">
        <f>'Détail par équipe'!CC59+C65</f>
        <v>100</v>
      </c>
      <c r="F65" s="91">
        <f>'Détail par équipe'!CD59+D65</f>
        <v>17900</v>
      </c>
      <c r="G65" s="91">
        <f t="shared" si="4"/>
        <v>179</v>
      </c>
      <c r="H65" s="91">
        <f t="shared" si="5"/>
        <v>28</v>
      </c>
    </row>
    <row r="66" spans="1:8" ht="14.25" customHeight="1" x14ac:dyDescent="0.2">
      <c r="A66" s="93" t="str">
        <f>'Détail par équipe'!B17</f>
        <v>Mary</v>
      </c>
      <c r="B66" s="93" t="str">
        <f>'Détail par équipe'!C17</f>
        <v>Freddy</v>
      </c>
      <c r="C66" s="91">
        <v>76</v>
      </c>
      <c r="D66" s="91">
        <v>11214</v>
      </c>
      <c r="E66" s="91">
        <f>'Détail par équipe'!CC17+C66</f>
        <v>88</v>
      </c>
      <c r="F66" s="91">
        <f>'Détail par équipe'!CD17+D66</f>
        <v>12912</v>
      </c>
      <c r="G66" s="91">
        <f t="shared" si="4"/>
        <v>146</v>
      </c>
      <c r="H66" s="91">
        <f t="shared" si="5"/>
        <v>51</v>
      </c>
    </row>
    <row r="67" spans="1:8" ht="14.25" customHeight="1" x14ac:dyDescent="0.2">
      <c r="A67" s="93" t="str">
        <f>'Détail par équipe'!B30</f>
        <v>Massif</v>
      </c>
      <c r="B67" s="93" t="str">
        <f>'Détail par équipe'!C30</f>
        <v>Jean-Pierre</v>
      </c>
      <c r="C67" s="91">
        <v>88</v>
      </c>
      <c r="D67" s="91">
        <v>16464</v>
      </c>
      <c r="E67" s="91">
        <f>'Détail par équipe'!CC30+C67</f>
        <v>100</v>
      </c>
      <c r="F67" s="91">
        <f>'Détail par équipe'!CD30+D67</f>
        <v>18830</v>
      </c>
      <c r="G67" s="91">
        <f t="shared" si="4"/>
        <v>188</v>
      </c>
      <c r="H67" s="91">
        <f t="shared" si="5"/>
        <v>22</v>
      </c>
    </row>
    <row r="68" spans="1:8" ht="14.25" hidden="1" customHeight="1" x14ac:dyDescent="0.2">
      <c r="A68" s="91" t="s">
        <v>50</v>
      </c>
      <c r="B68" s="91" t="s">
        <v>51</v>
      </c>
      <c r="C68" s="95">
        <v>36</v>
      </c>
      <c r="D68" s="95">
        <v>5321</v>
      </c>
      <c r="E68" s="91">
        <f>'Détail par équipe'!CC7+C68</f>
        <v>36</v>
      </c>
      <c r="F68" s="91">
        <f>'Détail par équipe'!CD7+D68</f>
        <v>5321</v>
      </c>
      <c r="G68" s="92">
        <f t="shared" si="4"/>
        <v>147</v>
      </c>
      <c r="H68" s="92">
        <f t="shared" si="5"/>
        <v>51</v>
      </c>
    </row>
    <row r="69" spans="1:8" ht="14.25" customHeight="1" x14ac:dyDescent="0.2">
      <c r="A69" s="93" t="str">
        <f>'Détail par équipe'!B150</f>
        <v>Menou</v>
      </c>
      <c r="B69" s="93" t="str">
        <f>'Détail par équipe'!C150</f>
        <v>Christophe</v>
      </c>
      <c r="C69" s="91">
        <v>88</v>
      </c>
      <c r="D69" s="91">
        <v>14954</v>
      </c>
      <c r="E69" s="91">
        <f>'Détail par équipe'!CC86+C69</f>
        <v>88</v>
      </c>
      <c r="F69" s="91">
        <f>'Détail par équipe'!CD86+D69</f>
        <v>14954</v>
      </c>
      <c r="G69" s="91">
        <f t="shared" si="4"/>
        <v>169</v>
      </c>
      <c r="H69" s="91">
        <f t="shared" si="5"/>
        <v>35</v>
      </c>
    </row>
    <row r="70" spans="1:8" ht="14.25" customHeight="1" x14ac:dyDescent="0.2">
      <c r="A70" s="93" t="str">
        <f>'Détail par équipe'!B29</f>
        <v>Metté</v>
      </c>
      <c r="B70" s="93" t="str">
        <f>'Détail par équipe'!C29</f>
        <v>Thomas</v>
      </c>
      <c r="C70" s="91">
        <v>88</v>
      </c>
      <c r="D70" s="91">
        <v>15803</v>
      </c>
      <c r="E70" s="91">
        <f>'Détail par équipe'!CC29+C70</f>
        <v>100</v>
      </c>
      <c r="F70" s="91">
        <f>'Détail par équipe'!CD29+D70</f>
        <v>18275</v>
      </c>
      <c r="G70" s="91">
        <f t="shared" si="4"/>
        <v>182</v>
      </c>
      <c r="H70" s="91">
        <f t="shared" si="5"/>
        <v>26</v>
      </c>
    </row>
    <row r="71" spans="1:8" ht="14.25" customHeight="1" x14ac:dyDescent="0.2">
      <c r="A71" s="91" t="str">
        <f>'Détail par équipe'!B115</f>
        <v>Millot</v>
      </c>
      <c r="B71" s="91" t="str">
        <f>'Détail par équipe'!C115</f>
        <v>Dominique</v>
      </c>
      <c r="C71" s="91">
        <v>64</v>
      </c>
      <c r="D71" s="91">
        <v>11942</v>
      </c>
      <c r="E71" s="91">
        <f>'Détail par équipe'!CC150+C71</f>
        <v>76</v>
      </c>
      <c r="F71" s="91">
        <f>'Détail par équipe'!CD150+D71</f>
        <v>14031</v>
      </c>
      <c r="G71" s="92">
        <f t="shared" si="4"/>
        <v>184</v>
      </c>
      <c r="H71" s="92">
        <f t="shared" si="5"/>
        <v>25</v>
      </c>
    </row>
    <row r="72" spans="1:8" ht="14.25" customHeight="1" x14ac:dyDescent="0.2">
      <c r="A72" s="91" t="str">
        <f>'Détail par équipe'!B113</f>
        <v>Nguyen</v>
      </c>
      <c r="B72" s="91" t="str">
        <f>'Détail par équipe'!C113</f>
        <v>Blaise</v>
      </c>
      <c r="C72" s="91">
        <v>8</v>
      </c>
      <c r="D72" s="91">
        <v>1372</v>
      </c>
      <c r="E72" s="91">
        <f>'Détail par équipe'!CC151+C72</f>
        <v>8</v>
      </c>
      <c r="F72" s="91">
        <f>'Détail par équipe'!CD151+D72</f>
        <v>1372</v>
      </c>
      <c r="G72" s="92">
        <f t="shared" si="4"/>
        <v>171</v>
      </c>
      <c r="H72" s="92">
        <f t="shared" si="5"/>
        <v>34</v>
      </c>
    </row>
    <row r="73" spans="1:8" ht="14.25" customHeight="1" x14ac:dyDescent="0.2">
      <c r="A73" s="91" t="str">
        <f>'Détail par équipe'!B6</f>
        <v>Nicolas</v>
      </c>
      <c r="B73" s="91" t="str">
        <f>'Détail par équipe'!C6</f>
        <v>Jacques</v>
      </c>
      <c r="C73" s="91">
        <v>32</v>
      </c>
      <c r="D73" s="91">
        <v>5923</v>
      </c>
      <c r="E73" s="91">
        <f>'Détail par équipe'!CC6+C73</f>
        <v>36</v>
      </c>
      <c r="F73" s="91">
        <f>'Détail par équipe'!CD6+D73</f>
        <v>6650</v>
      </c>
      <c r="G73" s="92">
        <f t="shared" si="4"/>
        <v>184</v>
      </c>
      <c r="H73" s="92">
        <f t="shared" si="5"/>
        <v>25</v>
      </c>
    </row>
    <row r="74" spans="1:8" ht="14.25" customHeight="1" x14ac:dyDescent="0.2">
      <c r="A74" s="93" t="str">
        <f>'Détail par équipe'!B110</f>
        <v>Nocera</v>
      </c>
      <c r="B74" s="93" t="str">
        <f>'Détail par équipe'!C110</f>
        <v>Morgane</v>
      </c>
      <c r="C74" s="91">
        <v>8</v>
      </c>
      <c r="D74" s="91">
        <v>1183</v>
      </c>
      <c r="E74" s="91">
        <f>'Détail par équipe'!CC110+C74</f>
        <v>8</v>
      </c>
      <c r="F74" s="91">
        <f>'Détail par équipe'!CD110+D74</f>
        <v>1183</v>
      </c>
      <c r="G74" s="91">
        <f t="shared" si="4"/>
        <v>147</v>
      </c>
      <c r="H74" s="91">
        <f t="shared" si="5"/>
        <v>51</v>
      </c>
    </row>
    <row r="75" spans="1:8" ht="14.25" customHeight="1" x14ac:dyDescent="0.2">
      <c r="A75" s="91" t="str">
        <f>'Détail par équipe'!B73</f>
        <v>Orengo</v>
      </c>
      <c r="B75" s="91" t="str">
        <f>'Détail par équipe'!C73</f>
        <v>Serge</v>
      </c>
      <c r="C75" s="91">
        <v>12</v>
      </c>
      <c r="D75" s="91">
        <v>2193</v>
      </c>
      <c r="E75" s="91">
        <f>'Détail par équipe'!CC73+C75</f>
        <v>20</v>
      </c>
      <c r="F75" s="91">
        <f>'Détail par équipe'!CD73+D75</f>
        <v>3550</v>
      </c>
      <c r="G75" s="92">
        <f t="shared" si="4"/>
        <v>177</v>
      </c>
      <c r="H75" s="92">
        <f t="shared" si="5"/>
        <v>30</v>
      </c>
    </row>
    <row r="76" spans="1:8" x14ac:dyDescent="0.2">
      <c r="A76" s="91" t="str">
        <f>'Détail par équipe'!B7</f>
        <v>Renard</v>
      </c>
      <c r="B76" s="91" t="str">
        <f>'Détail par équipe'!C7</f>
        <v>Patrick</v>
      </c>
      <c r="C76" s="91">
        <v>4</v>
      </c>
      <c r="D76" s="91">
        <v>791</v>
      </c>
      <c r="E76" s="91">
        <f>'Détail par équipe'!CC7+C76</f>
        <v>4</v>
      </c>
      <c r="F76" s="91">
        <f>'Détail par équipe'!CD7+D76</f>
        <v>791</v>
      </c>
      <c r="G76" s="92">
        <f t="shared" si="4"/>
        <v>197</v>
      </c>
      <c r="H76" s="92">
        <f t="shared" si="5"/>
        <v>16</v>
      </c>
    </row>
    <row r="77" spans="1:8" x14ac:dyDescent="0.2">
      <c r="A77" s="93" t="str">
        <f>'Détail par équipe'!B124</f>
        <v>Sitbon</v>
      </c>
      <c r="B77" s="93" t="str">
        <f>'Détail par équipe'!C124</f>
        <v>Yves</v>
      </c>
      <c r="C77" s="91">
        <v>80</v>
      </c>
      <c r="D77" s="91">
        <v>13637</v>
      </c>
      <c r="E77" s="91">
        <f>'Détail par équipe'!CC124+C77</f>
        <v>88</v>
      </c>
      <c r="F77" s="91">
        <f>'Détail par équipe'!CD124+D77</f>
        <v>15044</v>
      </c>
      <c r="G77" s="91">
        <f t="shared" si="4"/>
        <v>170</v>
      </c>
      <c r="H77" s="91">
        <f t="shared" si="5"/>
        <v>35</v>
      </c>
    </row>
    <row r="78" spans="1:8" x14ac:dyDescent="0.2">
      <c r="A78" s="91" t="s">
        <v>104</v>
      </c>
      <c r="B78" s="91" t="s">
        <v>105</v>
      </c>
      <c r="C78" s="91">
        <v>4</v>
      </c>
      <c r="D78" s="91">
        <v>661</v>
      </c>
      <c r="E78" s="91">
        <f>'Détail par équipe'!CC60+C78</f>
        <v>8</v>
      </c>
      <c r="F78" s="91">
        <f>'Détail par équipe'!CD60+D78</f>
        <v>1369</v>
      </c>
      <c r="G78" s="92">
        <f t="shared" si="4"/>
        <v>171</v>
      </c>
      <c r="H78" s="92">
        <f t="shared" si="5"/>
        <v>34</v>
      </c>
    </row>
    <row r="79" spans="1:8" ht="14.25" customHeight="1" x14ac:dyDescent="0.2">
      <c r="A79" s="93" t="str">
        <f>'Détail par équipe'!B98</f>
        <v>Thiercelin</v>
      </c>
      <c r="B79" s="93" t="str">
        <f>'Détail par équipe'!C98</f>
        <v>Dominique</v>
      </c>
      <c r="C79" s="91">
        <v>68</v>
      </c>
      <c r="D79" s="91">
        <v>11080</v>
      </c>
      <c r="E79" s="91">
        <f>'Détail par équipe'!CC98+C79</f>
        <v>80</v>
      </c>
      <c r="F79" s="91">
        <f>'Détail par équipe'!CD98+D79</f>
        <v>13157</v>
      </c>
      <c r="G79" s="91">
        <f t="shared" si="4"/>
        <v>164</v>
      </c>
      <c r="H79" s="91">
        <f t="shared" si="5"/>
        <v>39</v>
      </c>
    </row>
    <row r="80" spans="1:8" ht="14.25" customHeight="1" x14ac:dyDescent="0.2">
      <c r="A80" s="98" t="str">
        <f>'Détail par équipe'!B42</f>
        <v>Tissier</v>
      </c>
      <c r="B80" s="98" t="str">
        <f>'Détail par équipe'!C42</f>
        <v>Pascal</v>
      </c>
      <c r="C80" s="96">
        <v>64</v>
      </c>
      <c r="D80" s="96">
        <v>11715</v>
      </c>
      <c r="E80" s="91">
        <f>'Détail par équipe'!CC42+C80</f>
        <v>72</v>
      </c>
      <c r="F80" s="91">
        <f>'Détail par équipe'!CD42+D80</f>
        <v>13252</v>
      </c>
      <c r="G80" s="94">
        <f t="shared" si="4"/>
        <v>184</v>
      </c>
      <c r="H80" s="94">
        <f t="shared" si="5"/>
        <v>25</v>
      </c>
    </row>
    <row r="81" spans="1:8" ht="14.25" customHeight="1" x14ac:dyDescent="0.2">
      <c r="A81" s="94" t="str">
        <f>'Détail par équipe'!B5</f>
        <v>Vo Dupuy</v>
      </c>
      <c r="B81" s="94" t="str">
        <f>'Détail par équipe'!C5</f>
        <v>Phusi</v>
      </c>
      <c r="C81" s="96">
        <v>44</v>
      </c>
      <c r="D81" s="96">
        <v>8432</v>
      </c>
      <c r="E81" s="91">
        <f>'Détail par équipe'!CC5+C81</f>
        <v>48</v>
      </c>
      <c r="F81" s="91">
        <f>'Détail par équipe'!CD5+D81</f>
        <v>9166</v>
      </c>
      <c r="G81" s="97">
        <f t="shared" si="4"/>
        <v>190</v>
      </c>
      <c r="H81" s="97">
        <f t="shared" si="5"/>
        <v>21</v>
      </c>
    </row>
    <row r="82" spans="1:8" ht="14.25" customHeight="1" x14ac:dyDescent="0.2">
      <c r="A82" s="94" t="str">
        <f>'Détail par équipe'!B74</f>
        <v>Yalicheff</v>
      </c>
      <c r="B82" s="94" t="str">
        <f>'Détail par équipe'!C74</f>
        <v>André</v>
      </c>
      <c r="C82" s="96">
        <v>28</v>
      </c>
      <c r="D82" s="96">
        <v>5257</v>
      </c>
      <c r="E82" s="91">
        <f>'Détail par équipe'!CC6+C82</f>
        <v>32</v>
      </c>
      <c r="F82" s="91">
        <f>'Détail par équipe'!CD6+D82</f>
        <v>5984</v>
      </c>
      <c r="G82" s="97">
        <f t="shared" si="4"/>
        <v>187</v>
      </c>
      <c r="H82" s="97">
        <f t="shared" si="5"/>
        <v>23</v>
      </c>
    </row>
  </sheetData>
  <sortState xmlns:xlrd2="http://schemas.microsoft.com/office/spreadsheetml/2017/richdata2" ref="A42:H82">
    <sortCondition ref="A2:A82"/>
    <sortCondition ref="B2:B82"/>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2023-04-18T08:16:47Z</dcterms:modified>
</cp:coreProperties>
</file>