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AF815ED-9B50-412D-83A8-509A8C6EFA47}" xr6:coauthVersionLast="47" xr6:coauthVersionMax="47" xr10:uidLastSave="{00000000-0000-0000-0000-000000000000}"/>
  <bookViews>
    <workbookView xWindow="-120" yWindow="-120" windowWidth="20730" windowHeight="11160" firstSheet="3"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E40" i="4" l="1"/>
  <c r="F40" i="4"/>
  <c r="E39" i="4"/>
  <c r="F39" i="4"/>
  <c r="D10" i="2"/>
  <c r="F71" i="4"/>
  <c r="E71" i="4"/>
  <c r="E52" i="4"/>
  <c r="F52" i="4"/>
  <c r="AY59" i="3" l="1"/>
  <c r="AY89" i="3"/>
  <c r="B81" i="4"/>
  <c r="C10" i="2"/>
  <c r="B62" i="4"/>
  <c r="B87" i="4"/>
  <c r="A87" i="4"/>
  <c r="B85" i="4"/>
  <c r="A85" i="4"/>
  <c r="B83" i="4"/>
  <c r="A83" i="4"/>
  <c r="B82" i="4"/>
  <c r="A82" i="4"/>
  <c r="B77" i="4"/>
  <c r="A77" i="4"/>
  <c r="B74" i="4"/>
  <c r="A74" i="4"/>
  <c r="B72" i="4"/>
  <c r="A72" i="4"/>
  <c r="B69" i="4"/>
  <c r="A69" i="4"/>
  <c r="B66" i="4"/>
  <c r="A66" i="4"/>
  <c r="B65" i="4"/>
  <c r="A65" i="4"/>
  <c r="B64" i="4"/>
  <c r="A64" i="4"/>
  <c r="B63" i="4"/>
  <c r="A63" i="4"/>
  <c r="B57" i="4"/>
  <c r="A57" i="4"/>
  <c r="B53" i="4"/>
  <c r="A53" i="4"/>
  <c r="B48" i="4"/>
  <c r="A48" i="4"/>
  <c r="B33" i="4"/>
  <c r="A33" i="4"/>
  <c r="B30" i="4"/>
  <c r="A30" i="4"/>
  <c r="B29" i="4"/>
  <c r="A29" i="4"/>
  <c r="B28" i="4"/>
  <c r="A28" i="4"/>
  <c r="B27" i="4"/>
  <c r="A27" i="4"/>
  <c r="B26" i="4"/>
  <c r="A26" i="4"/>
  <c r="B24" i="4"/>
  <c r="A24" i="4"/>
  <c r="B25" i="4"/>
  <c r="A25" i="4"/>
  <c r="B23" i="4"/>
  <c r="A23" i="4"/>
  <c r="B22" i="4"/>
  <c r="A22" i="4"/>
  <c r="B21" i="4"/>
  <c r="A21" i="4"/>
  <c r="B88" i="4"/>
  <c r="A88" i="4"/>
  <c r="B20" i="4"/>
  <c r="A20" i="4"/>
  <c r="B19" i="4"/>
  <c r="A19" i="4"/>
  <c r="B18" i="4"/>
  <c r="A18" i="4"/>
  <c r="B17" i="4"/>
  <c r="A17" i="4"/>
  <c r="B67" i="4"/>
  <c r="A67" i="4"/>
  <c r="B16" i="4"/>
  <c r="A16" i="4"/>
  <c r="B61" i="4"/>
  <c r="A61" i="4"/>
  <c r="B59" i="4"/>
  <c r="A59" i="4"/>
  <c r="B15" i="4"/>
  <c r="A15" i="4"/>
  <c r="B14" i="4"/>
  <c r="A14" i="4"/>
  <c r="B51" i="4"/>
  <c r="A51" i="4"/>
  <c r="B13" i="4"/>
  <c r="A13" i="4"/>
  <c r="B12" i="4"/>
  <c r="A12" i="4"/>
  <c r="B76" i="4"/>
  <c r="A76" i="4"/>
  <c r="B49" i="4"/>
  <c r="A49" i="4"/>
  <c r="B11" i="4"/>
  <c r="A11" i="4"/>
  <c r="B10" i="4"/>
  <c r="A10" i="4"/>
  <c r="B60" i="4"/>
  <c r="A60" i="4"/>
  <c r="B32" i="4"/>
  <c r="A32" i="4"/>
  <c r="B9" i="4"/>
  <c r="A9" i="4"/>
  <c r="B8" i="4"/>
  <c r="A8" i="4"/>
  <c r="B78" i="4"/>
  <c r="A78" i="4"/>
  <c r="B7" i="4"/>
  <c r="A7" i="4"/>
  <c r="B6" i="4"/>
  <c r="A6" i="4"/>
  <c r="B39" i="4"/>
  <c r="A39" i="4"/>
  <c r="B31" i="4"/>
  <c r="A31" i="4"/>
  <c r="B89" i="4"/>
  <c r="A89" i="4"/>
  <c r="B79" i="4"/>
  <c r="A79" i="4"/>
  <c r="B55" i="4"/>
  <c r="A55" i="4"/>
  <c r="B5" i="4"/>
  <c r="A5" i="4"/>
  <c r="B4" i="4"/>
  <c r="A4" i="4"/>
  <c r="B3" i="4"/>
  <c r="A3" i="4"/>
  <c r="B56" i="4"/>
  <c r="A56" i="4"/>
  <c r="B71" i="4"/>
  <c r="A71" i="4"/>
  <c r="A81" i="4"/>
  <c r="B35" i="4"/>
  <c r="A35" i="4"/>
  <c r="B42" i="4"/>
  <c r="A42" i="4"/>
  <c r="B43" i="4"/>
  <c r="A43" i="4"/>
  <c r="B2" i="4"/>
  <c r="A2" i="4"/>
  <c r="B41" i="4"/>
  <c r="A41" i="4"/>
  <c r="B37" i="4"/>
  <c r="A37" i="4"/>
  <c r="B52" i="4"/>
  <c r="A52" i="4"/>
  <c r="A62" i="4"/>
  <c r="B84" i="4"/>
  <c r="A84" i="4"/>
  <c r="B38" i="4"/>
  <c r="A38" i="4"/>
  <c r="B45" i="4"/>
  <c r="A45" i="4"/>
  <c r="B47" i="4"/>
  <c r="A47" i="4"/>
  <c r="B40" i="4"/>
  <c r="A40" i="4"/>
  <c r="B73" i="4"/>
  <c r="A73" i="4"/>
  <c r="B70" i="4"/>
  <c r="A70" i="4"/>
  <c r="B34" i="4"/>
  <c r="A34" i="4"/>
  <c r="B50" i="4"/>
  <c r="A50" i="4"/>
  <c r="B44" i="4"/>
  <c r="A44" i="4"/>
  <c r="B90" i="4"/>
  <c r="A90" i="4"/>
  <c r="B68" i="4"/>
  <c r="A68"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28"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19"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7"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51"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2"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F31" i="4"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6" i="2"/>
  <c r="C9" i="2"/>
  <c r="C3" i="2"/>
  <c r="C4" i="2"/>
  <c r="C2" i="2"/>
  <c r="C5" i="2"/>
  <c r="C8" i="2"/>
  <c r="C11" i="2"/>
  <c r="C7" i="2"/>
  <c r="L1" i="2"/>
  <c r="K1" i="2"/>
  <c r="J1" i="2"/>
  <c r="I1" i="2"/>
  <c r="H1" i="2"/>
  <c r="G1" i="2"/>
  <c r="F1" i="2"/>
  <c r="E1" i="2"/>
  <c r="D1" i="2"/>
  <c r="BB54" i="3" l="1"/>
  <c r="AW101" i="3"/>
  <c r="AX68" i="3"/>
  <c r="AR54" i="3"/>
  <c r="AL83" i="3"/>
  <c r="AF28" i="3"/>
  <c r="AE27" i="3"/>
  <c r="BO8" i="3"/>
  <c r="E78" i="4" s="1"/>
  <c r="Y40" i="3"/>
  <c r="BP9" i="3"/>
  <c r="F49"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3" i="4" s="1"/>
  <c r="AR145" i="3"/>
  <c r="BB83" i="3"/>
  <c r="AW28" i="3"/>
  <c r="AR68" i="3"/>
  <c r="AK40" i="3"/>
  <c r="AK42" i="3" s="1"/>
  <c r="AJ41" i="3"/>
  <c r="AK41" i="3"/>
  <c r="AL40" i="3"/>
  <c r="AI40"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D147" i="3" s="1"/>
  <c r="BE66" i="3"/>
  <c r="BC27" i="3"/>
  <c r="BD101" i="3"/>
  <c r="BB101" i="3"/>
  <c r="BA101" i="3"/>
  <c r="BB102" i="3"/>
  <c r="BD83" i="3"/>
  <c r="BC40" i="3"/>
  <c r="BB40" i="3"/>
  <c r="BB42" i="3" s="1"/>
  <c r="BD41" i="3"/>
  <c r="BD40" i="3"/>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BL145" i="3" s="1"/>
  <c r="AP101" i="3"/>
  <c r="AP103" i="3" s="1"/>
  <c r="AO101" i="3"/>
  <c r="AO103" i="3" s="1"/>
  <c r="AR15" i="3"/>
  <c r="AQ54" i="3"/>
  <c r="AQ56" i="3" s="1"/>
  <c r="AR55" i="3"/>
  <c r="AO84" i="3"/>
  <c r="AQ83" i="3"/>
  <c r="AQ85" i="3" s="1"/>
  <c r="AQ84" i="3"/>
  <c r="AO83" i="3"/>
  <c r="BO124" i="3"/>
  <c r="E70" i="4" s="1"/>
  <c r="BP122" i="3"/>
  <c r="F66"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57" i="4" s="1"/>
  <c r="W101" i="3"/>
  <c r="Y101" i="3"/>
  <c r="Z102" i="3"/>
  <c r="X101" i="3"/>
  <c r="X103" i="3" s="1"/>
  <c r="Z101" i="3"/>
  <c r="Y54" i="3"/>
  <c r="BO32" i="3"/>
  <c r="E29" i="4" s="1"/>
  <c r="Z68" i="3"/>
  <c r="Y67" i="3"/>
  <c r="AA66" i="3"/>
  <c r="X15" i="3"/>
  <c r="BO6" i="3"/>
  <c r="E35" i="4" s="1"/>
  <c r="AA14" i="3"/>
  <c r="BO61" i="3"/>
  <c r="E34" i="4" s="1"/>
  <c r="S54" i="3"/>
  <c r="S69" i="3" s="1"/>
  <c r="S55" i="3"/>
  <c r="S101" i="3"/>
  <c r="T101" i="3"/>
  <c r="T103" i="3" s="1"/>
  <c r="T102" i="3"/>
  <c r="S83" i="3"/>
  <c r="T83" i="3"/>
  <c r="Q83" i="3"/>
  <c r="U26" i="3"/>
  <c r="Q28" i="3"/>
  <c r="S27" i="3"/>
  <c r="Q27" i="3"/>
  <c r="R27" i="3"/>
  <c r="T28" i="3"/>
  <c r="U39" i="3"/>
  <c r="U41" i="3" s="1"/>
  <c r="S40" i="3"/>
  <c r="S15" i="3"/>
  <c r="T15" i="3"/>
  <c r="Q15" i="3"/>
  <c r="BO134" i="3"/>
  <c r="T145" i="3"/>
  <c r="T117" i="3"/>
  <c r="S118" i="3"/>
  <c r="U128" i="3"/>
  <c r="S130" i="3"/>
  <c r="T129" i="3"/>
  <c r="R130" i="3"/>
  <c r="S129" i="3"/>
  <c r="S131" i="3" s="1"/>
  <c r="R129" i="3"/>
  <c r="N55" i="3"/>
  <c r="BP47" i="3"/>
  <c r="F47" i="4" s="1"/>
  <c r="N68" i="3"/>
  <c r="O66" i="3"/>
  <c r="O68" i="3" s="1"/>
  <c r="N67" i="3"/>
  <c r="N69" i="3" s="1"/>
  <c r="M67" i="3"/>
  <c r="M69" i="3" s="1"/>
  <c r="BP124" i="3"/>
  <c r="F70" i="4" s="1"/>
  <c r="M129" i="3"/>
  <c r="N129" i="3"/>
  <c r="BO22" i="3"/>
  <c r="E38" i="4" s="1"/>
  <c r="H27" i="3"/>
  <c r="G27" i="3"/>
  <c r="G17" i="3" s="1"/>
  <c r="G28" i="3"/>
  <c r="N83" i="3"/>
  <c r="L83" i="3"/>
  <c r="BP74" i="3"/>
  <c r="BO4" i="3"/>
  <c r="E69" i="4" s="1"/>
  <c r="BO34" i="3"/>
  <c r="E84" i="4" s="1"/>
  <c r="K40" i="3"/>
  <c r="N101" i="3"/>
  <c r="K101" i="3"/>
  <c r="O101" i="3" s="1"/>
  <c r="BP143" i="3"/>
  <c r="F25" i="4" s="1"/>
  <c r="F145" i="3"/>
  <c r="F146" i="3"/>
  <c r="BA16" i="3"/>
  <c r="T68" i="3"/>
  <c r="AQ130" i="3"/>
  <c r="AP130" i="3"/>
  <c r="AR130" i="3"/>
  <c r="T147" i="3"/>
  <c r="T146" i="3"/>
  <c r="S146" i="3"/>
  <c r="AL146" i="3"/>
  <c r="R146" i="3"/>
  <c r="I14" i="3"/>
  <c r="BC15" i="3"/>
  <c r="BO20" i="3"/>
  <c r="E64" i="4" s="1"/>
  <c r="AG26" i="3"/>
  <c r="AG84" i="3" s="1"/>
  <c r="K41" i="3"/>
  <c r="Z54" i="3"/>
  <c r="BB67" i="3"/>
  <c r="T67" i="3"/>
  <c r="F68" i="3"/>
  <c r="Z83" i="3"/>
  <c r="Z85" i="3" s="1"/>
  <c r="N118" i="3"/>
  <c r="K119" i="3"/>
  <c r="M118" i="3"/>
  <c r="BL144" i="3"/>
  <c r="BO5" i="3"/>
  <c r="E45" i="4" s="1"/>
  <c r="BO13" i="3"/>
  <c r="E27" i="4" s="1"/>
  <c r="H15" i="3"/>
  <c r="AF15" i="3"/>
  <c r="T16" i="3"/>
  <c r="BP21" i="3"/>
  <c r="F48" i="4" s="1"/>
  <c r="AM26" i="3"/>
  <c r="AM28" i="3" s="1"/>
  <c r="BO21" i="3"/>
  <c r="E48" i="4" s="1"/>
  <c r="N27" i="3"/>
  <c r="N29" i="3" s="1"/>
  <c r="T27" i="3"/>
  <c r="AR27" i="3"/>
  <c r="AR29" i="3" s="1"/>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4" i="4" s="1"/>
  <c r="BO81" i="3"/>
  <c r="E24" i="4" s="1"/>
  <c r="M117" i="3"/>
  <c r="M56" i="3" s="1"/>
  <c r="X129" i="3"/>
  <c r="AP129" i="3"/>
  <c r="AV129" i="3"/>
  <c r="BM128" i="3"/>
  <c r="N130" i="3"/>
  <c r="AC16" i="3"/>
  <c r="Z41" i="3"/>
  <c r="Y41" i="3"/>
  <c r="AX41" i="3"/>
  <c r="AW40" i="3"/>
  <c r="AW42" i="3" s="1"/>
  <c r="W41" i="3"/>
  <c r="Y42" i="3"/>
  <c r="Y55" i="3"/>
  <c r="W54" i="3"/>
  <c r="AX55" i="3"/>
  <c r="R67" i="3"/>
  <c r="R56" i="3" s="1"/>
  <c r="BA68" i="3"/>
  <c r="X84" i="3"/>
  <c r="AD15" i="3"/>
  <c r="BD15" i="3"/>
  <c r="BD17" i="3" s="1"/>
  <c r="BP23" i="3"/>
  <c r="BO24" i="3"/>
  <c r="E81" i="4" s="1"/>
  <c r="AQ27" i="3"/>
  <c r="AQ29" i="3" s="1"/>
  <c r="M28" i="3"/>
  <c r="K28" i="3"/>
  <c r="AO28" i="3"/>
  <c r="AX28" i="3"/>
  <c r="AW29" i="3"/>
  <c r="Z40" i="3"/>
  <c r="AX40" i="3"/>
  <c r="AX42" i="3" s="1"/>
  <c r="M41" i="3"/>
  <c r="AF41" i="3"/>
  <c r="AU40" i="3"/>
  <c r="AU131" i="3" s="1"/>
  <c r="AX54" i="3"/>
  <c r="AX29" i="3" s="1"/>
  <c r="Y83" i="3"/>
  <c r="H130" i="3"/>
  <c r="F130" i="3"/>
  <c r="W130" i="3"/>
  <c r="X130" i="3"/>
  <c r="BO142" i="3"/>
  <c r="E20" i="4" s="1"/>
  <c r="BH144" i="3"/>
  <c r="Q145" i="3"/>
  <c r="BJ144" i="3"/>
  <c r="AC145" i="3"/>
  <c r="Z147" i="3"/>
  <c r="W146" i="3"/>
  <c r="Y145" i="3"/>
  <c r="BO3" i="3"/>
  <c r="BP6" i="3"/>
  <c r="F35" i="4" s="1"/>
  <c r="BP7" i="3"/>
  <c r="BO7" i="3"/>
  <c r="E55" i="4" s="1"/>
  <c r="BP10" i="3"/>
  <c r="F61" i="4" s="1"/>
  <c r="AG14" i="3"/>
  <c r="BO11" i="3"/>
  <c r="E88" i="4" s="1"/>
  <c r="BG14" i="3"/>
  <c r="AO27" i="3"/>
  <c r="AU28" i="3"/>
  <c r="M29" i="3"/>
  <c r="AA39" i="3"/>
  <c r="AY39" i="3"/>
  <c r="AY41" i="3" s="1"/>
  <c r="M40" i="3"/>
  <c r="X40" i="3"/>
  <c r="AD40" i="3"/>
  <c r="AV40" i="3"/>
  <c r="AV42" i="3" s="1"/>
  <c r="R41" i="3"/>
  <c r="AW41" i="3"/>
  <c r="BP46" i="3"/>
  <c r="F82" i="4" s="1"/>
  <c r="BP50" i="3"/>
  <c r="F60" i="4" s="1"/>
  <c r="F54" i="3"/>
  <c r="BH53" i="3"/>
  <c r="R54" i="3"/>
  <c r="X54" i="3"/>
  <c r="T54" i="3"/>
  <c r="Z55" i="3"/>
  <c r="BO59" i="3"/>
  <c r="E83" i="4" s="1"/>
  <c r="BP60" i="3"/>
  <c r="F87" i="4" s="1"/>
  <c r="BP62" i="3"/>
  <c r="BO63" i="3"/>
  <c r="E4" i="4" s="1"/>
  <c r="H67" i="3"/>
  <c r="Z67" i="3"/>
  <c r="AR67" i="3"/>
  <c r="BD67" i="3"/>
  <c r="S68" i="3"/>
  <c r="BP73" i="3"/>
  <c r="F72" i="4" s="1"/>
  <c r="AY82" i="3"/>
  <c r="BO74" i="3"/>
  <c r="AJ84" i="3"/>
  <c r="AI84" i="3"/>
  <c r="I100" i="3"/>
  <c r="BP92" i="3"/>
  <c r="AS128" i="3"/>
  <c r="G129" i="3"/>
  <c r="Y129" i="3"/>
  <c r="AQ129" i="3"/>
  <c r="BD130" i="3"/>
  <c r="BB131" i="3"/>
  <c r="BB146" i="3"/>
  <c r="BA146" i="3"/>
  <c r="BE53" i="3"/>
  <c r="BE55" i="3" s="1"/>
  <c r="BO48" i="3"/>
  <c r="E42" i="4" s="1"/>
  <c r="AA53" i="3"/>
  <c r="H54" i="3"/>
  <c r="H42" i="3" s="1"/>
  <c r="AF54" i="3"/>
  <c r="AL54" i="3"/>
  <c r="AL56" i="3" s="1"/>
  <c r="L55" i="3"/>
  <c r="AG66" i="3"/>
  <c r="BO65" i="3"/>
  <c r="E13" i="4" s="1"/>
  <c r="E67" i="3"/>
  <c r="Q67" i="3"/>
  <c r="Q69" i="3" s="1"/>
  <c r="BI66" i="3"/>
  <c r="AL67" i="3"/>
  <c r="L68" i="3"/>
  <c r="BO72" i="3"/>
  <c r="E85" i="4" s="1"/>
  <c r="BO76" i="3"/>
  <c r="E3" i="4" s="1"/>
  <c r="BG82" i="3"/>
  <c r="W83" i="3"/>
  <c r="AD84" i="3"/>
  <c r="BO88" i="3"/>
  <c r="E57" i="4" s="1"/>
  <c r="BO90" i="3"/>
  <c r="E73" i="4" s="1"/>
  <c r="M102" i="3"/>
  <c r="AO102" i="3"/>
  <c r="K102" i="3"/>
  <c r="BO113" i="3"/>
  <c r="BQ113" i="3" s="1"/>
  <c r="H14" i="4" s="1"/>
  <c r="G14" i="4" s="1"/>
  <c r="N117" i="3"/>
  <c r="N56" i="3" s="1"/>
  <c r="BP123" i="3"/>
  <c r="F74" i="4" s="1"/>
  <c r="BO123" i="3"/>
  <c r="E74" i="4" s="1"/>
  <c r="BP125" i="3"/>
  <c r="F41" i="4" s="1"/>
  <c r="BO125" i="3"/>
  <c r="H129" i="3"/>
  <c r="AD130" i="3"/>
  <c r="AC130" i="3"/>
  <c r="BP135" i="3"/>
  <c r="AS144" i="3"/>
  <c r="BP139" i="3"/>
  <c r="F32" i="4" s="1"/>
  <c r="F33" i="4" s="1"/>
  <c r="R145" i="3"/>
  <c r="BB145" i="3"/>
  <c r="BP11" i="3"/>
  <c r="BQ11" i="3" s="1"/>
  <c r="BP12" i="3"/>
  <c r="BO12" i="3"/>
  <c r="E23" i="4" s="1"/>
  <c r="R15" i="3"/>
  <c r="BB15" i="3"/>
  <c r="BB17" i="3" s="1"/>
  <c r="Z15" i="3"/>
  <c r="AI16" i="3"/>
  <c r="BP24" i="3"/>
  <c r="F81" i="4" s="1"/>
  <c r="E27" i="3"/>
  <c r="K27" i="3"/>
  <c r="BF26" i="3"/>
  <c r="AK28" i="3"/>
  <c r="BP33" i="3"/>
  <c r="F63" i="4" s="1"/>
  <c r="AS39" i="3"/>
  <c r="BO33" i="3"/>
  <c r="E63" i="4" s="1"/>
  <c r="BP36" i="3"/>
  <c r="N40" i="3"/>
  <c r="N42" i="3" s="1"/>
  <c r="T40" i="3"/>
  <c r="AI41" i="3"/>
  <c r="O53" i="3"/>
  <c r="AM53" i="3"/>
  <c r="AM55" i="3" s="1"/>
  <c r="BO47" i="3"/>
  <c r="BO52" i="3"/>
  <c r="E67" i="4" s="1"/>
  <c r="E68" i="4" s="1"/>
  <c r="E54" i="3"/>
  <c r="Q54" i="3"/>
  <c r="BI53" i="3"/>
  <c r="BP61" i="3"/>
  <c r="F34" i="4" s="1"/>
  <c r="F67" i="3"/>
  <c r="BH66" i="3"/>
  <c r="X67" i="3"/>
  <c r="X69" i="3" s="1"/>
  <c r="AM82" i="3"/>
  <c r="BO78" i="3"/>
  <c r="E11" i="4" s="1"/>
  <c r="R83" i="3"/>
  <c r="X83" i="3"/>
  <c r="AD83" i="3"/>
  <c r="AD85" i="3" s="1"/>
  <c r="AJ83" i="3"/>
  <c r="K84" i="3"/>
  <c r="Q84" i="3"/>
  <c r="S85" i="3"/>
  <c r="G101" i="3"/>
  <c r="M101" i="3"/>
  <c r="AQ101" i="3"/>
  <c r="AW103" i="3"/>
  <c r="AX102" i="3"/>
  <c r="L102" i="3"/>
  <c r="AW102" i="3"/>
  <c r="AS116" i="3"/>
  <c r="AS118" i="3" s="1"/>
  <c r="BO107" i="3"/>
  <c r="E30" i="4" s="1"/>
  <c r="BP112" i="3"/>
  <c r="BK116" i="3"/>
  <c r="E129" i="3"/>
  <c r="W129" i="3"/>
  <c r="BA129" i="3"/>
  <c r="AC129" i="3"/>
  <c r="AA100" i="3"/>
  <c r="AY100" i="3"/>
  <c r="BO92" i="3"/>
  <c r="E5" i="4" s="1"/>
  <c r="BP97" i="3"/>
  <c r="F22" i="4" s="1"/>
  <c r="BO97" i="3"/>
  <c r="E22" i="4" s="1"/>
  <c r="BP98" i="3"/>
  <c r="AR101" i="3"/>
  <c r="AR103" i="3" s="1"/>
  <c r="AX101" i="3"/>
  <c r="AX103" i="3" s="1"/>
  <c r="W102" i="3"/>
  <c r="AI102" i="3"/>
  <c r="AM116" i="3"/>
  <c r="BO106" i="3"/>
  <c r="E65" i="4" s="1"/>
  <c r="BP108" i="3"/>
  <c r="F44" i="4" s="1"/>
  <c r="BO108" i="3"/>
  <c r="E44" i="4" s="1"/>
  <c r="BO110" i="3"/>
  <c r="BO112" i="3"/>
  <c r="K117" i="3"/>
  <c r="Q117" i="3"/>
  <c r="BG116" i="3"/>
  <c r="W118" i="3"/>
  <c r="AF118" i="3"/>
  <c r="AG128" i="3"/>
  <c r="BE128" i="3"/>
  <c r="AF129" i="3"/>
  <c r="AR129" i="3"/>
  <c r="BC129" i="3"/>
  <c r="BC131" i="3" s="1"/>
  <c r="T130" i="3"/>
  <c r="AV130" i="3"/>
  <c r="BO139" i="3"/>
  <c r="E32" i="4" s="1"/>
  <c r="BP141" i="3"/>
  <c r="F59" i="4" s="1"/>
  <c r="X145" i="3"/>
  <c r="X147" i="3" s="1"/>
  <c r="AD146" i="3"/>
  <c r="AP146" i="3"/>
  <c r="AG100" i="3"/>
  <c r="BP89" i="3"/>
  <c r="F53" i="4" s="1"/>
  <c r="BO89" i="3"/>
  <c r="E53" i="4" s="1"/>
  <c r="E54" i="4" s="1"/>
  <c r="BO91" i="3"/>
  <c r="BO94" i="3"/>
  <c r="E12" i="4" s="1"/>
  <c r="BP95" i="3"/>
  <c r="BO96" i="3"/>
  <c r="E18" i="4" s="1"/>
  <c r="BO98" i="3"/>
  <c r="E26" i="4" s="1"/>
  <c r="R101" i="3"/>
  <c r="Y102" i="3"/>
  <c r="AJ102" i="3"/>
  <c r="BP109" i="3"/>
  <c r="BP111" i="3"/>
  <c r="AA116" i="3"/>
  <c r="L117" i="3"/>
  <c r="L56" i="3" s="1"/>
  <c r="BH116" i="3"/>
  <c r="BO122" i="3"/>
  <c r="E66" i="4" s="1"/>
  <c r="AA128" i="3"/>
  <c r="AA16" i="3" s="1"/>
  <c r="BO126" i="3"/>
  <c r="E56" i="4" s="1"/>
  <c r="BD129" i="3"/>
  <c r="F129" i="3"/>
  <c r="AW130" i="3"/>
  <c r="T131" i="3"/>
  <c r="AX131" i="3"/>
  <c r="BO137" i="3"/>
  <c r="E37" i="4" s="1"/>
  <c r="E36" i="4" s="1"/>
  <c r="BP138" i="3"/>
  <c r="F79" i="4" s="1"/>
  <c r="BO141" i="3"/>
  <c r="E59" i="4" s="1"/>
  <c r="S145" i="3"/>
  <c r="S147" i="3" s="1"/>
  <c r="AK145" i="3"/>
  <c r="AK56" i="3" s="1"/>
  <c r="BC145" i="3"/>
  <c r="AF146" i="3"/>
  <c r="AQ146" i="3"/>
  <c r="AQ147" i="3"/>
  <c r="BP136" i="3"/>
  <c r="BO136" i="3"/>
  <c r="BP140" i="3"/>
  <c r="F76" i="4" s="1"/>
  <c r="BO140" i="3"/>
  <c r="E76" i="4" s="1"/>
  <c r="G145" i="3"/>
  <c r="F55" i="4"/>
  <c r="BQ7" i="3"/>
  <c r="F88" i="4"/>
  <c r="BJ26" i="3"/>
  <c r="AC27" i="3"/>
  <c r="AC15" i="3"/>
  <c r="BJ14" i="3"/>
  <c r="AP16" i="3"/>
  <c r="AR16" i="3"/>
  <c r="AQ16" i="3"/>
  <c r="AO16" i="3"/>
  <c r="O39" i="3"/>
  <c r="BP32" i="3"/>
  <c r="F84" i="4"/>
  <c r="BL53" i="3"/>
  <c r="AP54" i="3"/>
  <c r="F7" i="4"/>
  <c r="BQ64" i="3"/>
  <c r="H7" i="4" s="1"/>
  <c r="G7" i="4" s="1"/>
  <c r="F3" i="4"/>
  <c r="F19" i="4"/>
  <c r="H19" i="4" s="1"/>
  <c r="G19" i="4" s="1"/>
  <c r="BQ80" i="3"/>
  <c r="F83" i="3"/>
  <c r="BF82" i="3"/>
  <c r="BM82" i="3"/>
  <c r="AU83" i="3"/>
  <c r="BQ97" i="3"/>
  <c r="H22" i="4" s="1"/>
  <c r="G22" i="4" s="1"/>
  <c r="F118" i="3"/>
  <c r="E118" i="3"/>
  <c r="E117" i="3"/>
  <c r="H118" i="3"/>
  <c r="G118" i="3"/>
  <c r="AJ130" i="3"/>
  <c r="AL130" i="3"/>
  <c r="AK130" i="3"/>
  <c r="AI129" i="3"/>
  <c r="AL129" i="3"/>
  <c r="AL131" i="3" s="1"/>
  <c r="AI130" i="3"/>
  <c r="BP4" i="3"/>
  <c r="F69" i="4" s="1"/>
  <c r="O14" i="3"/>
  <c r="AM14" i="3"/>
  <c r="AM16" i="3" s="1"/>
  <c r="BO10" i="3"/>
  <c r="E61" i="4" s="1"/>
  <c r="E62" i="4" s="1"/>
  <c r="F23" i="4"/>
  <c r="BQ12" i="3"/>
  <c r="M15" i="3"/>
  <c r="Y15" i="3"/>
  <c r="BK14" i="3"/>
  <c r="BM14" i="3"/>
  <c r="AU15" i="3"/>
  <c r="AU16" i="3"/>
  <c r="AX16" i="3"/>
  <c r="AV16" i="3"/>
  <c r="AW16" i="3"/>
  <c r="BP35" i="3"/>
  <c r="I39" i="3"/>
  <c r="I41" i="3" s="1"/>
  <c r="AG39" i="3"/>
  <c r="BH39" i="3"/>
  <c r="Q40" i="3"/>
  <c r="BQ48" i="3"/>
  <c r="F4" i="4"/>
  <c r="BA67" i="3"/>
  <c r="BN66" i="3"/>
  <c r="AK68" i="3"/>
  <c r="AJ68" i="3"/>
  <c r="AI67" i="3"/>
  <c r="AI68" i="3"/>
  <c r="AJ67" i="3"/>
  <c r="AJ69" i="3" s="1"/>
  <c r="F15"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51" i="4" s="1"/>
  <c r="G51" i="4" s="1"/>
  <c r="F51" i="4"/>
  <c r="AF55" i="3"/>
  <c r="AF56" i="3"/>
  <c r="AD55" i="3"/>
  <c r="AD54" i="3"/>
  <c r="AC55" i="3"/>
  <c r="AE54" i="3"/>
  <c r="AE56" i="3" s="1"/>
  <c r="AE55" i="3"/>
  <c r="AY66" i="3"/>
  <c r="AY68" i="3" s="1"/>
  <c r="AP67" i="3"/>
  <c r="BL66" i="3"/>
  <c r="AV67" i="3"/>
  <c r="BM66" i="3"/>
  <c r="BJ66" i="3"/>
  <c r="W67" i="3"/>
  <c r="AL68" i="3"/>
  <c r="I82" i="3"/>
  <c r="BP72" i="3"/>
  <c r="BO73" i="3"/>
  <c r="E72" i="4" s="1"/>
  <c r="H84" i="3"/>
  <c r="F84" i="3"/>
  <c r="E84" i="3"/>
  <c r="H83" i="3"/>
  <c r="F5" i="4"/>
  <c r="M16" i="3"/>
  <c r="N17" i="3"/>
  <c r="L16" i="3"/>
  <c r="K16" i="3"/>
  <c r="L15" i="3"/>
  <c r="L17" i="3" s="1"/>
  <c r="K15" i="3"/>
  <c r="W16" i="3"/>
  <c r="Y16" i="3"/>
  <c r="X16" i="3"/>
  <c r="X17" i="3"/>
  <c r="N16" i="3"/>
  <c r="AV54" i="3"/>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O40" i="3"/>
  <c r="AO41" i="3"/>
  <c r="I53" i="3"/>
  <c r="BP45" i="3"/>
  <c r="AG53" i="3"/>
  <c r="BO46" i="3"/>
  <c r="E82" i="4" s="1"/>
  <c r="BO50" i="3"/>
  <c r="E60" i="4" s="1"/>
  <c r="BA54" i="3"/>
  <c r="BA56" i="3" s="1"/>
  <c r="BN53" i="3"/>
  <c r="AK55" i="3"/>
  <c r="AJ55" i="3"/>
  <c r="AI55" i="3"/>
  <c r="AJ54" i="3"/>
  <c r="AI54" i="3"/>
  <c r="AL55" i="3"/>
  <c r="BP59" i="3"/>
  <c r="I66" i="3"/>
  <c r="BO60" i="3"/>
  <c r="E87" i="4" s="1"/>
  <c r="AK67" i="3"/>
  <c r="BP75" i="3"/>
  <c r="BP77" i="3"/>
  <c r="U82" i="3"/>
  <c r="O82" i="3"/>
  <c r="O84" i="3" s="1"/>
  <c r="G84" i="3"/>
  <c r="Q129" i="3"/>
  <c r="BH128" i="3"/>
  <c r="Z129" i="3"/>
  <c r="BI128" i="3"/>
  <c r="BO23" i="3"/>
  <c r="G29" i="3"/>
  <c r="E28" i="3"/>
  <c r="BA28" i="3"/>
  <c r="H28" i="3"/>
  <c r="BO36" i="3"/>
  <c r="BF53" i="3"/>
  <c r="AW56" i="3"/>
  <c r="AU55" i="3"/>
  <c r="AC67" i="3"/>
  <c r="AP68" i="3"/>
  <c r="AY84" i="3"/>
  <c r="AU84" i="3"/>
  <c r="AX84" i="3"/>
  <c r="AX83" i="3"/>
  <c r="BA84" i="3"/>
  <c r="F18" i="4"/>
  <c r="BQ96" i="3"/>
  <c r="F26"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G42" i="3"/>
  <c r="E41" i="3"/>
  <c r="AE42" i="3"/>
  <c r="AC41" i="3"/>
  <c r="BA41" i="3"/>
  <c r="H41" i="3"/>
  <c r="BB41" i="3"/>
  <c r="E42" i="3"/>
  <c r="U53" i="3"/>
  <c r="AS53" i="3"/>
  <c r="BO49" i="3"/>
  <c r="E89" i="4" s="1"/>
  <c r="BP52" i="3"/>
  <c r="BK53" i="3"/>
  <c r="H55" i="3"/>
  <c r="M55" i="3"/>
  <c r="AU54" i="3"/>
  <c r="BB56" i="3"/>
  <c r="BD55" i="3"/>
  <c r="BF54" i="3"/>
  <c r="AO55" i="3"/>
  <c r="AV55" i="3"/>
  <c r="BB55" i="3"/>
  <c r="U66" i="3"/>
  <c r="AS66" i="3"/>
  <c r="AS68" i="3" s="1"/>
  <c r="BO62" i="3"/>
  <c r="BP65" i="3"/>
  <c r="BK66" i="3"/>
  <c r="F69" i="3"/>
  <c r="H68" i="3"/>
  <c r="M68" i="3"/>
  <c r="AU67" i="3"/>
  <c r="BB69" i="3"/>
  <c r="BD68" i="3"/>
  <c r="I68" i="3"/>
  <c r="AO68" i="3"/>
  <c r="AV68" i="3"/>
  <c r="BB68" i="3"/>
  <c r="E69" i="3"/>
  <c r="L69" i="3"/>
  <c r="AS82" i="3"/>
  <c r="AS84" i="3" s="1"/>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J118" i="3"/>
  <c r="AK117" i="3"/>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AC54" i="3"/>
  <c r="AP55" i="3"/>
  <c r="BF66" i="3"/>
  <c r="AU68" i="3"/>
  <c r="G83" i="3"/>
  <c r="G85" i="3" s="1"/>
  <c r="BB85" i="3"/>
  <c r="BD84" i="3"/>
  <c r="BC83" i="3"/>
  <c r="BD85" i="3"/>
  <c r="BQ95" i="3"/>
  <c r="H102" i="3"/>
  <c r="W117" i="3"/>
  <c r="BI116" i="3"/>
  <c r="AO15" i="3"/>
  <c r="AK16" i="3"/>
  <c r="F16" i="3"/>
  <c r="S16" i="3"/>
  <c r="AE16" i="3"/>
  <c r="AL16" i="3"/>
  <c r="BH26" i="3"/>
  <c r="S28" i="3"/>
  <c r="AQ28" i="3"/>
  <c r="F28" i="3"/>
  <c r="R28" i="3"/>
  <c r="AE28" i="3"/>
  <c r="AR28" i="3"/>
  <c r="BD28" i="3"/>
  <c r="F40" i="3"/>
  <c r="F42" i="3" s="1"/>
  <c r="BL39" i="3"/>
  <c r="BI39" i="3"/>
  <c r="AD41" i="3"/>
  <c r="BC41" i="3"/>
  <c r="BG53" i="3"/>
  <c r="AO54" i="3"/>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5" i="4" s="1"/>
  <c r="E83" i="3"/>
  <c r="BK82" i="3"/>
  <c r="AR83" i="3"/>
  <c r="AR85" i="3" s="1"/>
  <c r="BI82" i="3"/>
  <c r="M84" i="3"/>
  <c r="N85" i="3"/>
  <c r="L84" i="3"/>
  <c r="R84" i="3"/>
  <c r="S84" i="3"/>
  <c r="AI83" i="3"/>
  <c r="AP83" i="3"/>
  <c r="AV83" i="3"/>
  <c r="N84" i="3"/>
  <c r="AV84" i="3"/>
  <c r="BC84"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Q109" i="3" s="1"/>
  <c r="H52" i="4" s="1"/>
  <c r="G52" i="4" s="1"/>
  <c r="BQ112" i="3"/>
  <c r="H10" i="4" s="1"/>
  <c r="G10" i="4" s="1"/>
  <c r="BP114" i="3"/>
  <c r="F117" i="3"/>
  <c r="AI117" i="3"/>
  <c r="AI119" i="3" s="1"/>
  <c r="BL116" i="3"/>
  <c r="AR118" i="3"/>
  <c r="AQ118" i="3"/>
  <c r="AR119"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E102" i="3" s="1"/>
  <c r="BP91" i="3"/>
  <c r="F43" i="4" s="1"/>
  <c r="BP99" i="3"/>
  <c r="BI100" i="3"/>
  <c r="BJ100" i="3"/>
  <c r="AC101" i="3"/>
  <c r="BC101" i="3"/>
  <c r="BP110" i="3"/>
  <c r="BQ110" i="3" s="1"/>
  <c r="H71" i="4" s="1"/>
  <c r="G71" i="4" s="1"/>
  <c r="BO111" i="3"/>
  <c r="BO115" i="3"/>
  <c r="G117" i="3"/>
  <c r="G103" i="3" s="1"/>
  <c r="BJ116" i="3"/>
  <c r="BF116" i="3"/>
  <c r="R117" i="3"/>
  <c r="AO117" i="3"/>
  <c r="BB118" i="3"/>
  <c r="BD118" i="3"/>
  <c r="BC118" i="3"/>
  <c r="BA117" i="3"/>
  <c r="BA119" i="3" s="1"/>
  <c r="AO118" i="3"/>
  <c r="BA118" i="3"/>
  <c r="AQ119" i="3"/>
  <c r="BP126" i="3"/>
  <c r="BF128" i="3"/>
  <c r="E146" i="3"/>
  <c r="E130" i="3"/>
  <c r="I128" i="3"/>
  <c r="AK129" i="3"/>
  <c r="L130" i="3"/>
  <c r="M130" i="3"/>
  <c r="K130" i="3"/>
  <c r="K129" i="3"/>
  <c r="K131" i="3" s="1"/>
  <c r="U144" i="3"/>
  <c r="U146" i="3" s="1"/>
  <c r="AJ145" i="3"/>
  <c r="BK144" i="3"/>
  <c r="AU145" i="3"/>
  <c r="BM144" i="3"/>
  <c r="F101" i="3"/>
  <c r="F103" i="3" s="1"/>
  <c r="BL100" i="3"/>
  <c r="BN100" i="3"/>
  <c r="Q102" i="3"/>
  <c r="AP102" i="3"/>
  <c r="BO114" i="3"/>
  <c r="BC117" i="3"/>
  <c r="O118" i="3"/>
  <c r="K118" i="3"/>
  <c r="T118" i="3"/>
  <c r="Q118" i="3"/>
  <c r="L129" i="3"/>
  <c r="L131" i="3" s="1"/>
  <c r="BN128" i="3"/>
  <c r="AA144" i="3"/>
  <c r="AA146" i="3" s="1"/>
  <c r="BP137" i="3"/>
  <c r="BO138" i="3"/>
  <c r="E79"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T119" i="3"/>
  <c r="BJ128" i="3"/>
  <c r="BG128" i="3"/>
  <c r="X131" i="3"/>
  <c r="Z130" i="3"/>
  <c r="AX130" i="3"/>
  <c r="Y130" i="3"/>
  <c r="BF144" i="3"/>
  <c r="E147" i="3"/>
  <c r="AJ146" i="3"/>
  <c r="AI146" i="3"/>
  <c r="AI145" i="3"/>
  <c r="AI147" i="3" s="1"/>
  <c r="AK146" i="3"/>
  <c r="N102" i="3"/>
  <c r="X102" i="3"/>
  <c r="AL102" i="3"/>
  <c r="AV102" i="3"/>
  <c r="G130" i="3"/>
  <c r="Q130" i="3"/>
  <c r="AE130" i="3"/>
  <c r="AO130" i="3"/>
  <c r="BC130" i="3"/>
  <c r="E131" i="3"/>
  <c r="BP134" i="3"/>
  <c r="I144" i="3"/>
  <c r="AG144" i="3"/>
  <c r="AG146" i="3" s="1"/>
  <c r="BE144" i="3"/>
  <c r="BO135" i="3"/>
  <c r="BP142" i="3"/>
  <c r="F20" i="4" s="1"/>
  <c r="BO143" i="3"/>
  <c r="E25" i="4" s="1"/>
  <c r="L145" i="3"/>
  <c r="L147" i="3" s="1"/>
  <c r="W145" i="3"/>
  <c r="W147" i="3" s="1"/>
  <c r="BI144" i="3"/>
  <c r="Y147" i="3"/>
  <c r="Z146" i="3"/>
  <c r="Y146" i="3"/>
  <c r="X146" i="3"/>
  <c r="G146" i="3"/>
  <c r="Q146" i="3"/>
  <c r="AE146" i="3"/>
  <c r="AO146" i="3"/>
  <c r="BC146" i="3"/>
  <c r="E90" i="4" l="1"/>
  <c r="F62" i="4"/>
  <c r="BA85" i="3"/>
  <c r="BC85" i="3"/>
  <c r="BQ25" i="3"/>
  <c r="H31" i="4" s="1"/>
  <c r="G31" i="4" s="1"/>
  <c r="E31" i="4"/>
  <c r="E33" i="4" s="1"/>
  <c r="BE68" i="3"/>
  <c r="BD69" i="3"/>
  <c r="BD119" i="3"/>
  <c r="BA147" i="3"/>
  <c r="BC147" i="3"/>
  <c r="F50" i="4"/>
  <c r="AY55" i="3"/>
  <c r="AU56" i="3"/>
  <c r="AV56" i="3"/>
  <c r="AX147" i="3"/>
  <c r="BQ141" i="3"/>
  <c r="AV131" i="3"/>
  <c r="AU69" i="3"/>
  <c r="AX69" i="3"/>
  <c r="AV69" i="3"/>
  <c r="AV17" i="3"/>
  <c r="AY118" i="3"/>
  <c r="AU17" i="3"/>
  <c r="AX17" i="3"/>
  <c r="AY16" i="3"/>
  <c r="E75" i="4"/>
  <c r="H75" i="4" s="1"/>
  <c r="G75" i="4" s="1"/>
  <c r="AS41" i="3"/>
  <c r="AO147" i="3"/>
  <c r="AP147" i="3"/>
  <c r="AR42" i="3"/>
  <c r="AP42" i="3"/>
  <c r="AR17" i="3"/>
  <c r="AQ69" i="3"/>
  <c r="AP69" i="3"/>
  <c r="AO56" i="3"/>
  <c r="AS55" i="3"/>
  <c r="AR56" i="3"/>
  <c r="AP56" i="3"/>
  <c r="AO119" i="3"/>
  <c r="AS130" i="3"/>
  <c r="AS101" i="3"/>
  <c r="AS103" i="3" s="1"/>
  <c r="AS104" i="3" s="1"/>
  <c r="J11" i="2" s="1"/>
  <c r="AP131" i="3"/>
  <c r="AO131" i="3"/>
  <c r="F75" i="4"/>
  <c r="AK85" i="3"/>
  <c r="AM130" i="3"/>
  <c r="AJ131" i="3"/>
  <c r="AI131" i="3"/>
  <c r="AM118" i="3"/>
  <c r="AJ119" i="3"/>
  <c r="AK119" i="3"/>
  <c r="AL119" i="3"/>
  <c r="AM41" i="3"/>
  <c r="AJ42" i="3"/>
  <c r="AM15" i="3"/>
  <c r="AI42" i="3"/>
  <c r="AL42" i="3"/>
  <c r="AJ147" i="3"/>
  <c r="AM146" i="3"/>
  <c r="AL147" i="3"/>
  <c r="E43" i="4"/>
  <c r="H43" i="4" s="1"/>
  <c r="G43" i="4" s="1"/>
  <c r="F77" i="4"/>
  <c r="E77" i="4"/>
  <c r="AF17" i="3"/>
  <c r="AE17" i="3"/>
  <c r="AF119" i="3"/>
  <c r="AF42" i="3"/>
  <c r="AE147" i="3"/>
  <c r="AD103" i="3"/>
  <c r="AC103" i="3"/>
  <c r="BJ145" i="3"/>
  <c r="AG102" i="3"/>
  <c r="AE131" i="3"/>
  <c r="AG130" i="3"/>
  <c r="AF69" i="3"/>
  <c r="AC131" i="3"/>
  <c r="AF29" i="3"/>
  <c r="H42" i="4"/>
  <c r="G42" i="4" s="1"/>
  <c r="E58" i="4"/>
  <c r="E86" i="4"/>
  <c r="X119" i="3"/>
  <c r="AA102" i="3"/>
  <c r="Y103" i="3"/>
  <c r="Z103" i="3"/>
  <c r="W103" i="3"/>
  <c r="W17" i="3"/>
  <c r="Y17" i="3"/>
  <c r="Z17" i="3"/>
  <c r="AA41" i="3"/>
  <c r="E80"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3" i="4"/>
  <c r="G53" i="4" s="1"/>
  <c r="F54" i="4"/>
  <c r="H54" i="4" s="1"/>
  <c r="G54" i="4" s="1"/>
  <c r="BG101" i="3"/>
  <c r="M42" i="3"/>
  <c r="K42" i="3"/>
  <c r="O130" i="3"/>
  <c r="BG27" i="3"/>
  <c r="I67" i="3"/>
  <c r="H69" i="3"/>
  <c r="F85" i="3"/>
  <c r="H17" i="3"/>
  <c r="I16" i="3"/>
  <c r="H62" i="4"/>
  <c r="G62" i="4" s="1"/>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H88" i="4"/>
  <c r="G88" i="4" s="1"/>
  <c r="BK40" i="3"/>
  <c r="AI17" i="3"/>
  <c r="AM40" i="3"/>
  <c r="AL17" i="3"/>
  <c r="BK15" i="3"/>
  <c r="AI85" i="3"/>
  <c r="AK131" i="3"/>
  <c r="AM84" i="3"/>
  <c r="AL85" i="3"/>
  <c r="AJ85" i="3"/>
  <c r="AL103" i="3"/>
  <c r="AK103" i="3"/>
  <c r="AI103" i="3"/>
  <c r="AM102" i="3"/>
  <c r="BK27" i="3"/>
  <c r="AM27" i="3"/>
  <c r="AJ103" i="3"/>
  <c r="AK147" i="3"/>
  <c r="AJ56" i="3"/>
  <c r="AI56" i="3"/>
  <c r="BQ115" i="3"/>
  <c r="H21" i="4" s="1"/>
  <c r="G21"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0" i="4"/>
  <c r="G70"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5" i="4"/>
  <c r="G35" i="4" s="1"/>
  <c r="H82" i="4"/>
  <c r="G82" i="4" s="1"/>
  <c r="AA28" i="3"/>
  <c r="Y29" i="3"/>
  <c r="BI27" i="3"/>
  <c r="AA27" i="3"/>
  <c r="W29" i="3"/>
  <c r="X29" i="3"/>
  <c r="AA118" i="3"/>
  <c r="W119" i="3"/>
  <c r="X85" i="3"/>
  <c r="BI83" i="3"/>
  <c r="Z119" i="3"/>
  <c r="Y119" i="3"/>
  <c r="BQ88" i="3"/>
  <c r="X56" i="3"/>
  <c r="AA55" i="3"/>
  <c r="BI101" i="3"/>
  <c r="Z56" i="3"/>
  <c r="Y56" i="3"/>
  <c r="AA101" i="3"/>
  <c r="W56" i="3"/>
  <c r="BQ47" i="3"/>
  <c r="E47" i="4"/>
  <c r="E46" i="4" s="1"/>
  <c r="AA54" i="3"/>
  <c r="Z42" i="3"/>
  <c r="BI40" i="3"/>
  <c r="W69" i="3"/>
  <c r="W42" i="3"/>
  <c r="H34" i="4"/>
  <c r="G34" i="4" s="1"/>
  <c r="AA130" i="3"/>
  <c r="Z131" i="3"/>
  <c r="Y131" i="3"/>
  <c r="AA129" i="3"/>
  <c r="AA151" i="3"/>
  <c r="AA152" i="3" s="1"/>
  <c r="BI129" i="3"/>
  <c r="W131" i="3"/>
  <c r="H59" i="4"/>
  <c r="G59" i="4" s="1"/>
  <c r="H55" i="4"/>
  <c r="G55" i="4" s="1"/>
  <c r="R69" i="3"/>
  <c r="T69" i="3"/>
  <c r="Q56" i="3"/>
  <c r="BH67" i="3"/>
  <c r="U55" i="3"/>
  <c r="BH54" i="3"/>
  <c r="U54" i="3"/>
  <c r="R85" i="3"/>
  <c r="R103" i="3"/>
  <c r="U102" i="3"/>
  <c r="BH27" i="3"/>
  <c r="Q29" i="3"/>
  <c r="T42" i="3"/>
  <c r="T29" i="3"/>
  <c r="BH15" i="3"/>
  <c r="U15" i="3"/>
  <c r="R147" i="3"/>
  <c r="U145" i="3"/>
  <c r="BH145" i="3"/>
  <c r="U130" i="3"/>
  <c r="R131" i="3"/>
  <c r="U117" i="3"/>
  <c r="Q119" i="3"/>
  <c r="Q131" i="3"/>
  <c r="BQ124" i="3"/>
  <c r="H40" i="4"/>
  <c r="G40" i="4" s="1"/>
  <c r="H84" i="4"/>
  <c r="G84" i="4" s="1"/>
  <c r="H32" i="4"/>
  <c r="G32" i="4" s="1"/>
  <c r="H24" i="4"/>
  <c r="G24" i="4" s="1"/>
  <c r="L119" i="3"/>
  <c r="O117" i="3"/>
  <c r="O119" i="3" s="1"/>
  <c r="BG117" i="3"/>
  <c r="M119" i="3"/>
  <c r="N147" i="3"/>
  <c r="M147" i="3"/>
  <c r="K147" i="3"/>
  <c r="O28" i="3"/>
  <c r="K29" i="3"/>
  <c r="L29" i="3"/>
  <c r="H29" i="3"/>
  <c r="BF27" i="3"/>
  <c r="E29" i="3"/>
  <c r="O27" i="3"/>
  <c r="F29" i="3"/>
  <c r="I28" i="3"/>
  <c r="H48" i="4"/>
  <c r="G48" i="4" s="1"/>
  <c r="M85" i="3"/>
  <c r="M17" i="3"/>
  <c r="BQ74" i="3"/>
  <c r="O16" i="3"/>
  <c r="BQ33" i="3"/>
  <c r="H63" i="4"/>
  <c r="G63" i="4" s="1"/>
  <c r="O102" i="3"/>
  <c r="N103" i="3"/>
  <c r="BG40" i="3"/>
  <c r="L42" i="3"/>
  <c r="M103" i="3"/>
  <c r="O151" i="3"/>
  <c r="O152" i="3" s="1"/>
  <c r="BQ135" i="3"/>
  <c r="E16" i="4"/>
  <c r="U27" i="3"/>
  <c r="H23" i="4"/>
  <c r="G23" i="4" s="1"/>
  <c r="G131" i="3"/>
  <c r="AA83" i="3"/>
  <c r="U67" i="3"/>
  <c r="U69" i="3" s="1"/>
  <c r="BP116" i="3"/>
  <c r="BQ111" i="3"/>
  <c r="H39" i="4" s="1"/>
  <c r="G39" i="4" s="1"/>
  <c r="F119" i="3"/>
  <c r="BO66" i="3"/>
  <c r="BQ62" i="3"/>
  <c r="H18" i="4"/>
  <c r="G18" i="4" s="1"/>
  <c r="BQ23" i="3"/>
  <c r="AA40" i="3"/>
  <c r="BI54" i="3"/>
  <c r="BQ92" i="3"/>
  <c r="BQ81" i="3"/>
  <c r="AY27" i="3"/>
  <c r="H119" i="3"/>
  <c r="H57" i="4"/>
  <c r="G57" i="4" s="1"/>
  <c r="BQ63" i="3"/>
  <c r="BQ21" i="3"/>
  <c r="BQ90" i="3"/>
  <c r="BQ76" i="3"/>
  <c r="BL27" i="3"/>
  <c r="E41" i="4"/>
  <c r="H41" i="4" s="1"/>
  <c r="G41" i="4" s="1"/>
  <c r="U151" i="3"/>
  <c r="U152" i="3" s="1"/>
  <c r="BH117" i="3"/>
  <c r="BO100" i="3"/>
  <c r="BO26" i="3"/>
  <c r="BP100" i="3"/>
  <c r="BQ36" i="3"/>
  <c r="H74" i="4"/>
  <c r="G74" i="4" s="1"/>
  <c r="BP14" i="3"/>
  <c r="BQ108" i="3"/>
  <c r="H44" i="4" s="1"/>
  <c r="G44" i="4" s="1"/>
  <c r="G69" i="3"/>
  <c r="BQ89" i="3"/>
  <c r="BQ98" i="3"/>
  <c r="H26" i="4" s="1"/>
  <c r="G26" i="4" s="1"/>
  <c r="BQ61" i="3"/>
  <c r="BQ46" i="3"/>
  <c r="H5" i="4"/>
  <c r="G5" i="4" s="1"/>
  <c r="H85" i="3"/>
  <c r="H4" i="4"/>
  <c r="G4" i="4" s="1"/>
  <c r="BQ6" i="3"/>
  <c r="H73" i="4"/>
  <c r="G73" i="4" s="1"/>
  <c r="H3" i="4"/>
  <c r="G3" i="4" s="1"/>
  <c r="BE129" i="3"/>
  <c r="BN145" i="3"/>
  <c r="AY40" i="3"/>
  <c r="AY42" i="3" s="1"/>
  <c r="BQ24" i="3"/>
  <c r="H81" i="4" s="1"/>
  <c r="G81" i="4" s="1"/>
  <c r="H56" i="3"/>
  <c r="G147" i="3"/>
  <c r="BQ140" i="3"/>
  <c r="H76" i="4" s="1"/>
  <c r="G76" i="4" s="1"/>
  <c r="BQ136" i="3"/>
  <c r="BN27" i="3"/>
  <c r="BE27" i="3"/>
  <c r="F17" i="3"/>
  <c r="BF145" i="3"/>
  <c r="I102" i="3"/>
  <c r="F9" i="4"/>
  <c r="H9" i="4" s="1"/>
  <c r="G9" i="4" s="1"/>
  <c r="BQ77" i="3"/>
  <c r="BP53" i="3"/>
  <c r="BL83" i="3"/>
  <c r="BP82" i="3"/>
  <c r="BN40" i="3"/>
  <c r="BE40" i="3"/>
  <c r="F38" i="4"/>
  <c r="H38" i="4" s="1"/>
  <c r="G38" i="4" s="1"/>
  <c r="BQ22" i="3"/>
  <c r="BO14" i="3"/>
  <c r="BQ79" i="3"/>
  <c r="H15" i="4" s="1"/>
  <c r="G15" i="4" s="1"/>
  <c r="BP39" i="3"/>
  <c r="BM15" i="3"/>
  <c r="AY15" i="3"/>
  <c r="BF117" i="3"/>
  <c r="I117" i="3"/>
  <c r="G119" i="3"/>
  <c r="BM83" i="3"/>
  <c r="AY83" i="3"/>
  <c r="BQ60" i="3"/>
  <c r="H72" i="4"/>
  <c r="G72" i="4" s="1"/>
  <c r="BQ126" i="3"/>
  <c r="H56" i="4" s="1"/>
  <c r="G56" i="4" s="1"/>
  <c r="F56" i="4"/>
  <c r="F58" i="4" s="1"/>
  <c r="AG83" i="3"/>
  <c r="BJ83" i="3"/>
  <c r="AY117" i="3"/>
  <c r="BM117" i="3"/>
  <c r="F28" i="4"/>
  <c r="BQ99" i="3"/>
  <c r="H28" i="4" s="1"/>
  <c r="G28" i="4" s="1"/>
  <c r="BK117" i="3"/>
  <c r="AM117" i="3"/>
  <c r="AM83" i="3"/>
  <c r="BK83" i="3"/>
  <c r="AS67" i="3"/>
  <c r="BL67" i="3"/>
  <c r="AS15" i="3"/>
  <c r="BL15" i="3"/>
  <c r="AG54" i="3"/>
  <c r="BJ54" i="3"/>
  <c r="F65" i="4"/>
  <c r="H65" i="4" s="1"/>
  <c r="G65" i="4" s="1"/>
  <c r="BQ106" i="3"/>
  <c r="BM67" i="3"/>
  <c r="AY67" i="3"/>
  <c r="F13" i="4"/>
  <c r="H13" i="4" s="1"/>
  <c r="G13" i="4" s="1"/>
  <c r="BQ65" i="3"/>
  <c r="BM54" i="3"/>
  <c r="AY54" i="3"/>
  <c r="AY56" i="3" s="1"/>
  <c r="F67" i="4"/>
  <c r="BQ52" i="3"/>
  <c r="H67" i="4" s="1"/>
  <c r="G67" i="4" s="1"/>
  <c r="F64" i="4"/>
  <c r="H64" i="4" s="1"/>
  <c r="G64" i="4" s="1"/>
  <c r="BQ20" i="3"/>
  <c r="AG67" i="3"/>
  <c r="AG69" i="3" s="1"/>
  <c r="BJ67" i="3"/>
  <c r="F2" i="4"/>
  <c r="H2" i="4" s="1"/>
  <c r="G2" i="4" s="1"/>
  <c r="BQ75" i="3"/>
  <c r="BK54" i="3"/>
  <c r="AM54" i="3"/>
  <c r="BE54" i="3"/>
  <c r="BE56" i="3" s="1"/>
  <c r="BE57" i="3" s="1"/>
  <c r="L9" i="2" s="1"/>
  <c r="BN54" i="3"/>
  <c r="F45" i="4"/>
  <c r="F46" i="4" s="1"/>
  <c r="BQ5" i="3"/>
  <c r="BQ143" i="3"/>
  <c r="BE15" i="3"/>
  <c r="BE17" i="3" s="1"/>
  <c r="BN15" i="3"/>
  <c r="I15" i="3"/>
  <c r="E17" i="3"/>
  <c r="BF15" i="3"/>
  <c r="O40" i="3"/>
  <c r="O42" i="3" s="1"/>
  <c r="I40" i="3"/>
  <c r="I56" i="3" s="1"/>
  <c r="BQ35" i="3"/>
  <c r="BK129" i="3"/>
  <c r="AM129" i="3"/>
  <c r="I118" i="3"/>
  <c r="H87" i="4"/>
  <c r="G87" i="4" s="1"/>
  <c r="I27" i="3"/>
  <c r="AG15" i="3"/>
  <c r="BJ15" i="3"/>
  <c r="BQ10" i="3"/>
  <c r="BP128" i="3"/>
  <c r="I130" i="3"/>
  <c r="BO116" i="3"/>
  <c r="BF101" i="3"/>
  <c r="I101" i="3"/>
  <c r="I145" i="3"/>
  <c r="H20" i="4"/>
  <c r="G20" i="4" s="1"/>
  <c r="BQ142" i="3"/>
  <c r="I151" i="3"/>
  <c r="I152" i="3" s="1"/>
  <c r="BP144" i="3"/>
  <c r="I146" i="3"/>
  <c r="BK145" i="3"/>
  <c r="AM145" i="3"/>
  <c r="H66" i="4"/>
  <c r="G66" i="4" s="1"/>
  <c r="BQ122" i="3"/>
  <c r="F37" i="4"/>
  <c r="F36" i="4" s="1"/>
  <c r="BQ137" i="3"/>
  <c r="BQ138" i="3"/>
  <c r="BL117" i="3"/>
  <c r="AS117" i="3"/>
  <c r="BJ101" i="3"/>
  <c r="AG101" i="3"/>
  <c r="BQ91" i="3"/>
  <c r="H131" i="3"/>
  <c r="F30" i="4"/>
  <c r="H30" i="4" s="1"/>
  <c r="G30" i="4" s="1"/>
  <c r="BQ107" i="3"/>
  <c r="E103" i="3"/>
  <c r="I83" i="3"/>
  <c r="BF83" i="3"/>
  <c r="BG54" i="3"/>
  <c r="O54" i="3"/>
  <c r="BG145" i="3"/>
  <c r="O145" i="3"/>
  <c r="BQ94" i="3"/>
  <c r="F12" i="4"/>
  <c r="H12" i="4" s="1"/>
  <c r="G12" i="4" s="1"/>
  <c r="F11" i="4"/>
  <c r="BQ78" i="3"/>
  <c r="H11" i="4" s="1"/>
  <c r="G11" i="4" s="1"/>
  <c r="F56" i="3"/>
  <c r="BL129" i="3"/>
  <c r="AS129" i="3"/>
  <c r="AS131" i="3" s="1"/>
  <c r="BN101" i="3"/>
  <c r="BO53" i="3"/>
  <c r="BH129" i="3"/>
  <c r="U129" i="3"/>
  <c r="U131" i="3" s="1"/>
  <c r="BP66" i="3"/>
  <c r="BL40" i="3"/>
  <c r="AS40" i="3"/>
  <c r="F27" i="4"/>
  <c r="H27" i="4" s="1"/>
  <c r="G27" i="4" s="1"/>
  <c r="BQ13" i="3"/>
  <c r="BQ3" i="3"/>
  <c r="O15" i="3"/>
  <c r="BG15" i="3"/>
  <c r="H25" i="4"/>
  <c r="G25" i="4" s="1"/>
  <c r="F89" i="4"/>
  <c r="F90" i="4" s="1"/>
  <c r="BQ49" i="3"/>
  <c r="BM27" i="3"/>
  <c r="BQ9" i="3"/>
  <c r="H49" i="4" s="1"/>
  <c r="G49" i="4" s="1"/>
  <c r="E49" i="4"/>
  <c r="AM101" i="3"/>
  <c r="BK101" i="3"/>
  <c r="BF40" i="3"/>
  <c r="BG83" i="3"/>
  <c r="F29" i="4"/>
  <c r="H29" i="4" s="1"/>
  <c r="G29" i="4" s="1"/>
  <c r="BQ32" i="3"/>
  <c r="BJ27" i="3"/>
  <c r="AG27" i="3"/>
  <c r="H61" i="4"/>
  <c r="G61" i="4" s="1"/>
  <c r="BQ50" i="3"/>
  <c r="BE83" i="3"/>
  <c r="BE85" i="3" s="1"/>
  <c r="BE86" i="3" s="1"/>
  <c r="L3" i="2" s="1"/>
  <c r="BN83" i="3"/>
  <c r="BG67" i="3"/>
  <c r="O67" i="3"/>
  <c r="O69" i="3" s="1"/>
  <c r="O70" i="3" s="1"/>
  <c r="E8" i="2" s="1"/>
  <c r="AA145" i="3"/>
  <c r="AA147" i="3" s="1"/>
  <c r="AA148" i="3" s="1"/>
  <c r="BI145" i="3"/>
  <c r="BQ134" i="3"/>
  <c r="BO144" i="3"/>
  <c r="AY145" i="3"/>
  <c r="AY147" i="3" s="1"/>
  <c r="BM145" i="3"/>
  <c r="H79" i="4"/>
  <c r="G79" i="4" s="1"/>
  <c r="BG129" i="3"/>
  <c r="O129" i="3"/>
  <c r="O131" i="3" s="1"/>
  <c r="BO128" i="3"/>
  <c r="BE117" i="3"/>
  <c r="BE119" i="3" s="1"/>
  <c r="BN117" i="3"/>
  <c r="BQ114" i="3"/>
  <c r="H17" i="4" s="1"/>
  <c r="G17" i="4" s="1"/>
  <c r="AS54" i="3"/>
  <c r="BL54" i="3"/>
  <c r="AA117" i="3"/>
  <c r="BI117" i="3"/>
  <c r="F83" i="4"/>
  <c r="H83" i="4" s="1"/>
  <c r="G83" i="4" s="1"/>
  <c r="BQ59" i="3"/>
  <c r="BQ45" i="3"/>
  <c r="BO39" i="3"/>
  <c r="BI15" i="3"/>
  <c r="AA15" i="3"/>
  <c r="F78" i="4"/>
  <c r="H78" i="4" s="1"/>
  <c r="G78" i="4" s="1"/>
  <c r="BQ8" i="3"/>
  <c r="I84" i="3"/>
  <c r="F85" i="4"/>
  <c r="F86" i="4" s="1"/>
  <c r="BQ72" i="3"/>
  <c r="BI67" i="3"/>
  <c r="AA67" i="3"/>
  <c r="BP26" i="3"/>
  <c r="BK67" i="3"/>
  <c r="AM67" i="3"/>
  <c r="BE67" i="3"/>
  <c r="BN67" i="3"/>
  <c r="BH40" i="3"/>
  <c r="U40" i="3"/>
  <c r="H69" i="4"/>
  <c r="G69" i="4" s="1"/>
  <c r="BQ4" i="3"/>
  <c r="BO82" i="3"/>
  <c r="BQ73" i="3"/>
  <c r="H60" i="4"/>
  <c r="G60" i="4" s="1"/>
  <c r="F16" i="4" l="1"/>
  <c r="F68" i="4"/>
  <c r="H68" i="4" s="1"/>
  <c r="G68" i="4" s="1"/>
  <c r="E50" i="4"/>
  <c r="H50" i="4" s="1"/>
  <c r="G50" i="4" s="1"/>
  <c r="AY148" i="3"/>
  <c r="K10" i="2" s="1"/>
  <c r="AY131" i="3"/>
  <c r="AY69" i="3"/>
  <c r="AY70" i="3" s="1"/>
  <c r="K8" i="2" s="1"/>
  <c r="AY17" i="3"/>
  <c r="AY18" i="3" s="1"/>
  <c r="K7" i="2" s="1"/>
  <c r="H33" i="4"/>
  <c r="G33" i="4" s="1"/>
  <c r="AS42" i="3"/>
  <c r="AS43" i="3"/>
  <c r="J5" i="2" s="1"/>
  <c r="AS69" i="3"/>
  <c r="AS70" i="3" s="1"/>
  <c r="J8" i="2" s="1"/>
  <c r="AS56" i="3"/>
  <c r="AS57" i="3" s="1"/>
  <c r="J9" i="2" s="1"/>
  <c r="AS119" i="3"/>
  <c r="AS120" i="3" s="1"/>
  <c r="J4" i="2" s="1"/>
  <c r="AM131" i="3"/>
  <c r="AM119" i="3"/>
  <c r="AM120" i="3" s="1"/>
  <c r="I4" i="2" s="1"/>
  <c r="AM42" i="3"/>
  <c r="AM43" i="3" s="1"/>
  <c r="I5" i="2" s="1"/>
  <c r="AM147" i="3"/>
  <c r="AM148" i="3" s="1"/>
  <c r="I10" i="2" s="1"/>
  <c r="F80" i="4"/>
  <c r="H80" i="4" s="1"/>
  <c r="G80" i="4" s="1"/>
  <c r="H77" i="4"/>
  <c r="G77" i="4" s="1"/>
  <c r="AG17" i="3"/>
  <c r="AG18" i="3"/>
  <c r="H7" i="2" s="1"/>
  <c r="AG42" i="3"/>
  <c r="AG131" i="3"/>
  <c r="AG132" i="3" s="1"/>
  <c r="H2" i="2" s="1"/>
  <c r="BP68" i="3"/>
  <c r="AG29" i="3"/>
  <c r="AG30" i="3" s="1"/>
  <c r="H6" i="2" s="1"/>
  <c r="H89" i="4"/>
  <c r="G89" i="4" s="1"/>
  <c r="H90" i="4"/>
  <c r="G90" i="4" s="1"/>
  <c r="AA103" i="3"/>
  <c r="AA104" i="3" s="1"/>
  <c r="G11" i="2" s="1"/>
  <c r="AA42" i="3"/>
  <c r="U29" i="3"/>
  <c r="U30" i="3" s="1"/>
  <c r="F6" i="2" s="1"/>
  <c r="U17" i="3"/>
  <c r="U18" i="3" s="1"/>
  <c r="F7" i="2" s="1"/>
  <c r="U103" i="3"/>
  <c r="U104" i="3" s="1"/>
  <c r="F11" i="2" s="1"/>
  <c r="U119" i="3"/>
  <c r="O17" i="3"/>
  <c r="BP41" i="3"/>
  <c r="H85" i="4"/>
  <c r="G85" i="4" s="1"/>
  <c r="O132" i="3"/>
  <c r="E2" i="2" s="1"/>
  <c r="U86" i="3"/>
  <c r="F3" i="2" s="1"/>
  <c r="U42" i="3"/>
  <c r="U43" i="3" s="1"/>
  <c r="F5" i="2" s="1"/>
  <c r="O85" i="3"/>
  <c r="O86" i="3" s="1"/>
  <c r="E3" i="2" s="1"/>
  <c r="AA85" i="3"/>
  <c r="AM29" i="3"/>
  <c r="AM30" i="3" s="1"/>
  <c r="I6" i="2" s="1"/>
  <c r="AG43" i="3"/>
  <c r="H5" i="2" s="1"/>
  <c r="AA17" i="3"/>
  <c r="AA18" i="3" s="1"/>
  <c r="G7" i="2" s="1"/>
  <c r="AM132" i="3"/>
  <c r="I2" i="2" s="1"/>
  <c r="AG103" i="3"/>
  <c r="AG104" i="3" s="1"/>
  <c r="H11" i="2" s="1"/>
  <c r="H37" i="4"/>
  <c r="G37" i="4" s="1"/>
  <c r="H36" i="4"/>
  <c r="G36" i="4" s="1"/>
  <c r="H58" i="4"/>
  <c r="G58" i="4" s="1"/>
  <c r="BE120" i="3"/>
  <c r="L4" i="2" s="1"/>
  <c r="BE147" i="3"/>
  <c r="BE148" i="3" s="1"/>
  <c r="L10" i="2" s="1"/>
  <c r="AY132" i="3"/>
  <c r="K2" i="2" s="1"/>
  <c r="BE69" i="3"/>
  <c r="BE70" i="3" s="1"/>
  <c r="L8" i="2" s="1"/>
  <c r="BE103" i="3"/>
  <c r="BE104" i="3" s="1"/>
  <c r="L11" i="2" s="1"/>
  <c r="AM17" i="3"/>
  <c r="AM18" i="3" s="1"/>
  <c r="I7" i="2" s="1"/>
  <c r="BP84" i="3"/>
  <c r="AM85" i="3"/>
  <c r="AM86" i="3" s="1"/>
  <c r="I3" i="2" s="1"/>
  <c r="AM103" i="3"/>
  <c r="AM104" i="3" s="1"/>
  <c r="I11" i="2" s="1"/>
  <c r="AM56" i="3"/>
  <c r="AM57" i="3" s="1"/>
  <c r="I9" i="2" s="1"/>
  <c r="AM69" i="3"/>
  <c r="AM70" i="3" s="1"/>
  <c r="I8" i="2" s="1"/>
  <c r="BE131" i="3"/>
  <c r="BE132" i="3" s="1"/>
  <c r="L2" i="2" s="1"/>
  <c r="BP118" i="3"/>
  <c r="L12" i="2"/>
  <c r="BE29" i="3"/>
  <c r="BE30" i="3" s="1"/>
  <c r="L6" i="2" s="1"/>
  <c r="BE18" i="3"/>
  <c r="L7" i="2" s="1"/>
  <c r="BE42" i="3"/>
  <c r="BE43" i="3" s="1"/>
  <c r="L5" i="2" s="1"/>
  <c r="AY103" i="3"/>
  <c r="AY104" i="3" s="1"/>
  <c r="K11" i="2" s="1"/>
  <c r="AY57" i="3"/>
  <c r="K9" i="2" s="1"/>
  <c r="AY29" i="3"/>
  <c r="AY30" i="3" s="1"/>
  <c r="K6" i="2" s="1"/>
  <c r="AY85" i="3"/>
  <c r="AY86" i="3" s="1"/>
  <c r="K3" i="2" s="1"/>
  <c r="AY119" i="3"/>
  <c r="AY120" i="3" s="1"/>
  <c r="K4" i="2" s="1"/>
  <c r="AY43" i="3"/>
  <c r="K5" i="2" s="1"/>
  <c r="AS29" i="3"/>
  <c r="AS30" i="3" s="1"/>
  <c r="J6" i="2" s="1"/>
  <c r="AS147" i="3"/>
  <c r="AS148" i="3" s="1"/>
  <c r="J10" i="2" s="1"/>
  <c r="AS132" i="3"/>
  <c r="J2" i="2" s="1"/>
  <c r="BP16" i="3"/>
  <c r="AS17" i="3"/>
  <c r="AS18" i="3" s="1"/>
  <c r="J7" i="2" s="1"/>
  <c r="AS85" i="3"/>
  <c r="AS86" i="3" s="1"/>
  <c r="J3" i="2" s="1"/>
  <c r="AG70" i="3"/>
  <c r="H8" i="2" s="1"/>
  <c r="BP55" i="3"/>
  <c r="AG56" i="3"/>
  <c r="AG57" i="3" s="1"/>
  <c r="H9" i="2" s="1"/>
  <c r="AG119" i="3"/>
  <c r="AG120" i="3" s="1"/>
  <c r="H4" i="2" s="1"/>
  <c r="BQ116" i="3"/>
  <c r="AG85" i="3"/>
  <c r="AG86" i="3" s="1"/>
  <c r="H3" i="2" s="1"/>
  <c r="BP28" i="3"/>
  <c r="AG147" i="3"/>
  <c r="AG148" i="3" s="1"/>
  <c r="H86" i="4"/>
  <c r="G86" i="4" s="1"/>
  <c r="H46" i="4"/>
  <c r="G46" i="4" s="1"/>
  <c r="G10" i="2"/>
  <c r="G12" i="2"/>
  <c r="AA29" i="3"/>
  <c r="AA30" i="3" s="1"/>
  <c r="G6" i="2" s="1"/>
  <c r="AA86" i="3"/>
  <c r="G3" i="2" s="1"/>
  <c r="AA119" i="3"/>
  <c r="AA120" i="3" s="1"/>
  <c r="G4" i="2" s="1"/>
  <c r="AA56" i="3"/>
  <c r="AA57" i="3" s="1"/>
  <c r="G9" i="2" s="1"/>
  <c r="AA43" i="3"/>
  <c r="G5" i="2" s="1"/>
  <c r="AA69" i="3"/>
  <c r="AA70" i="3" s="1"/>
  <c r="G8" i="2" s="1"/>
  <c r="AA131" i="3"/>
  <c r="AA132" i="3" s="1"/>
  <c r="G2" i="2" s="1"/>
  <c r="U70" i="3"/>
  <c r="F8" i="2" s="1"/>
  <c r="U56" i="3"/>
  <c r="U57" i="3" s="1"/>
  <c r="F9" i="2" s="1"/>
  <c r="U147" i="3"/>
  <c r="U148" i="3" s="1"/>
  <c r="F10" i="2" s="1"/>
  <c r="BQ14" i="3"/>
  <c r="BP130" i="3"/>
  <c r="U120" i="3"/>
  <c r="F4" i="2" s="1"/>
  <c r="U132" i="3"/>
  <c r="F2" i="2" s="1"/>
  <c r="H16" i="4"/>
  <c r="G16" i="4" s="1"/>
  <c r="O56" i="3"/>
  <c r="O57" i="3" s="1"/>
  <c r="E9" i="2" s="1"/>
  <c r="O120" i="3"/>
  <c r="E4" i="2" s="1"/>
  <c r="BO54" i="3"/>
  <c r="BQ66" i="3"/>
  <c r="O147" i="3"/>
  <c r="O148" i="3" s="1"/>
  <c r="E10" i="2" s="1"/>
  <c r="O29" i="3"/>
  <c r="O30" i="3" s="1"/>
  <c r="E6" i="2" s="1"/>
  <c r="O18" i="3"/>
  <c r="E7" i="2" s="1"/>
  <c r="BP102" i="3"/>
  <c r="O43" i="3"/>
  <c r="E5" i="2" s="1"/>
  <c r="O103" i="3"/>
  <c r="O104" i="3" s="1"/>
  <c r="E11" i="2" s="1"/>
  <c r="BQ128" i="3"/>
  <c r="BP129" i="3"/>
  <c r="BQ26" i="3"/>
  <c r="BO129" i="3"/>
  <c r="BP67" i="3"/>
  <c r="BO101" i="3"/>
  <c r="BP54" i="3"/>
  <c r="BQ144" i="3"/>
  <c r="BO67" i="3"/>
  <c r="BO27" i="3"/>
  <c r="BO40" i="3"/>
  <c r="BO145" i="3"/>
  <c r="BQ100" i="3"/>
  <c r="I57" i="3"/>
  <c r="D9" i="2" s="1"/>
  <c r="BP27" i="3"/>
  <c r="I29" i="3"/>
  <c r="BP15" i="3"/>
  <c r="I17" i="3"/>
  <c r="BO83" i="3"/>
  <c r="BP83" i="3"/>
  <c r="I85" i="3"/>
  <c r="BO15" i="3"/>
  <c r="BP117" i="3"/>
  <c r="I119" i="3"/>
  <c r="BP145" i="3"/>
  <c r="I147" i="3"/>
  <c r="I148" i="3" s="1"/>
  <c r="I131" i="3"/>
  <c r="I103" i="3"/>
  <c r="BP101" i="3"/>
  <c r="BP40" i="3"/>
  <c r="I42" i="3"/>
  <c r="H45" i="4"/>
  <c r="G45" i="4" s="1"/>
  <c r="H47" i="4"/>
  <c r="G47" i="4" s="1"/>
  <c r="BO117" i="3"/>
  <c r="BQ39" i="3"/>
  <c r="BQ82" i="3"/>
  <c r="BQ53" i="3"/>
  <c r="I69" i="3"/>
  <c r="K12" i="2" l="1"/>
  <c r="E14" i="2"/>
  <c r="I12" i="2"/>
  <c r="I14" i="2"/>
  <c r="BP131" i="3"/>
  <c r="L14" i="2"/>
  <c r="K14" i="2"/>
  <c r="J12" i="2"/>
  <c r="J14" i="2"/>
  <c r="BP119" i="3"/>
  <c r="BP85" i="3"/>
  <c r="H12" i="2"/>
  <c r="H10" i="2"/>
  <c r="H14" i="2" s="1"/>
  <c r="M9" i="2"/>
  <c r="G14" i="2"/>
  <c r="BQ54" i="3"/>
  <c r="F12" i="2"/>
  <c r="F14" i="2"/>
  <c r="BP56" i="3"/>
  <c r="E12" i="2"/>
  <c r="BQ129" i="3"/>
  <c r="BQ27" i="3"/>
  <c r="BQ83" i="3"/>
  <c r="BQ40" i="3"/>
  <c r="BQ101" i="3"/>
  <c r="BQ145" i="3"/>
  <c r="I132" i="3"/>
  <c r="D2" i="2" s="1"/>
  <c r="BQ117" i="3"/>
  <c r="BQ67" i="3"/>
  <c r="BQ15" i="3"/>
  <c r="D12" i="2"/>
  <c r="BP29" i="3"/>
  <c r="I30" i="3"/>
  <c r="I120" i="3"/>
  <c r="BP69" i="3"/>
  <c r="I70" i="3"/>
  <c r="D8" i="2" s="1"/>
  <c r="M8" i="2" s="1"/>
  <c r="I86" i="3"/>
  <c r="D3" i="2" s="1"/>
  <c r="M3" i="2" s="1"/>
  <c r="BP103" i="3"/>
  <c r="I104" i="3"/>
  <c r="D11" i="2" s="1"/>
  <c r="M11" i="2" s="1"/>
  <c r="BP57" i="3"/>
  <c r="BP42" i="3"/>
  <c r="I43" i="3"/>
  <c r="D5" i="2" s="1"/>
  <c r="M5" i="2" s="1"/>
  <c r="BP17" i="3"/>
  <c r="I18" i="3"/>
  <c r="BP132" i="3" l="1"/>
  <c r="BP70" i="3"/>
  <c r="M10" i="2"/>
  <c r="BP18" i="3"/>
  <c r="D7" i="2"/>
  <c r="M7" i="2" s="1"/>
  <c r="BP104" i="3"/>
  <c r="M2" i="2"/>
  <c r="BP120" i="3"/>
  <c r="D4" i="2"/>
  <c r="BP43" i="3"/>
  <c r="BP86" i="3"/>
  <c r="BP30" i="3"/>
  <c r="D6" i="2"/>
  <c r="M6" i="2" s="1"/>
  <c r="M4" i="2" l="1"/>
  <c r="N2" i="2" s="1"/>
  <c r="D14" i="2"/>
  <c r="M14" i="2" s="1"/>
  <c r="M15" i="2" s="1"/>
  <c r="N11" i="2"/>
  <c r="N9" i="2"/>
  <c r="N8" i="2"/>
  <c r="N6" i="2"/>
  <c r="N10" i="2"/>
  <c r="N3" i="2"/>
  <c r="N7" i="2"/>
  <c r="N5" i="2" l="1"/>
  <c r="N4" i="2"/>
  <c r="N15" i="2" l="1"/>
  <c r="N22" i="2" s="1"/>
</calcChain>
</file>

<file path=xl/sharedStrings.xml><?xml version="1.0" encoding="utf-8"?>
<sst xmlns="http://schemas.openxmlformats.org/spreadsheetml/2006/main" count="764" uniqueCount="106">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</sst>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M2" sqref="C2: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44971</v>
      </c>
      <c r="K1" s="8">
        <f>'Détail par équipe'!AT1</f>
        <v>44992</v>
      </c>
      <c r="L1" s="8">
        <f>'Détail par équipe'!AZ1</f>
        <v>44999</v>
      </c>
      <c r="M1" s="9" t="s">
        <v>7</v>
      </c>
      <c r="N1" s="10" t="s">
        <v>8</v>
      </c>
    </row>
    <row r="2" spans="1:14" ht="23.1" customHeight="1" x14ac:dyDescent="0.2">
      <c r="A2" s="11">
        <v>1</v>
      </c>
      <c r="B2" s="12">
        <v>4</v>
      </c>
      <c r="C2" s="13" t="str">
        <f>'Détail par équipe'!B121</f>
        <v>Daltons 1</v>
      </c>
      <c r="D2" s="14">
        <f>'Détail par équipe'!I132</f>
        <v>5</v>
      </c>
      <c r="E2" s="15">
        <f>'Détail par équipe'!O132</f>
        <v>7</v>
      </c>
      <c r="F2" s="15">
        <f>'Détail par équipe'!U132</f>
        <v>5</v>
      </c>
      <c r="G2" s="15">
        <f>'Détail par équipe'!AA132</f>
        <v>10</v>
      </c>
      <c r="H2" s="15">
        <f>'Détail par équipe'!AG132</f>
        <v>6.5</v>
      </c>
      <c r="I2" s="15">
        <f>'Détail par équipe'!AM132</f>
        <v>4</v>
      </c>
      <c r="J2" s="15">
        <f>'Détail par équipe'!AS132</f>
        <v>10</v>
      </c>
      <c r="K2" s="15">
        <f>'Détail par équipe'!AY132</f>
        <v>8</v>
      </c>
      <c r="L2" s="15">
        <f>'Détail par équipe'!BE132</f>
        <v>0</v>
      </c>
      <c r="M2" s="16">
        <f t="shared" ref="M2:M11" si="0">D2+E2+F2+G2+H2+I2+J2+K2+L2</f>
        <v>55.5</v>
      </c>
      <c r="N2" s="17">
        <f t="shared" ref="N2:N11" si="1">M2*1.2</f>
        <v>66.599999999999994</v>
      </c>
    </row>
    <row r="3" spans="1:14" ht="23.1" customHeight="1" x14ac:dyDescent="0.2">
      <c r="A3" s="11">
        <v>2</v>
      </c>
      <c r="B3" s="12">
        <v>2</v>
      </c>
      <c r="C3" s="13" t="str">
        <f>'Détail par équipe'!B71</f>
        <v>Les Catsyclo</v>
      </c>
      <c r="D3" s="14">
        <f>'Détail par équipe'!I86</f>
        <v>4</v>
      </c>
      <c r="E3" s="15">
        <f>'Détail par équipe'!O86</f>
        <v>6</v>
      </c>
      <c r="F3" s="15">
        <f>'Détail par équipe'!U86</f>
        <v>10</v>
      </c>
      <c r="G3" s="15">
        <f>'Détail par équipe'!AA86</f>
        <v>3.5</v>
      </c>
      <c r="H3" s="15">
        <f>'Détail par équipe'!AG86</f>
        <v>8</v>
      </c>
      <c r="I3" s="15">
        <f>'Détail par équipe'!AM86</f>
        <v>6</v>
      </c>
      <c r="J3" s="15">
        <f>'Détail par équipe'!AS86</f>
        <v>2</v>
      </c>
      <c r="K3" s="15">
        <f>'Détail par équipe'!AY86</f>
        <v>9</v>
      </c>
      <c r="L3" s="15">
        <f>'Détail par équipe'!BE86</f>
        <v>5</v>
      </c>
      <c r="M3" s="16">
        <f t="shared" si="0"/>
        <v>53.5</v>
      </c>
      <c r="N3" s="17">
        <f t="shared" si="1"/>
        <v>64.2</v>
      </c>
    </row>
    <row r="4" spans="1:14" ht="23.1" customHeight="1" x14ac:dyDescent="0.2">
      <c r="A4" s="11">
        <v>3</v>
      </c>
      <c r="B4" s="12">
        <v>3</v>
      </c>
      <c r="C4" s="13" t="str">
        <f>'Détail par équipe'!B105</f>
        <v>BP +</v>
      </c>
      <c r="D4" s="14">
        <f>'Détail par équipe'!I120</f>
        <v>10</v>
      </c>
      <c r="E4" s="15">
        <f>'Détail par équipe'!O120</f>
        <v>8</v>
      </c>
      <c r="F4" s="15">
        <f>'Détail par équipe'!U120</f>
        <v>5</v>
      </c>
      <c r="G4" s="15">
        <f>'Détail par équipe'!AA120</f>
        <v>6.5</v>
      </c>
      <c r="H4" s="15">
        <f>'Détail par équipe'!AG120</f>
        <v>4</v>
      </c>
      <c r="I4" s="15">
        <f>'Détail par équipe'!AM120</f>
        <v>4</v>
      </c>
      <c r="J4" s="15">
        <f>'Détail par équipe'!AS120</f>
        <v>4</v>
      </c>
      <c r="K4" s="15">
        <f>'Détail par équipe'!AY120</f>
        <v>5</v>
      </c>
      <c r="L4" s="15">
        <f>'Détail par équipe'!BE120</f>
        <v>7</v>
      </c>
      <c r="M4" s="16">
        <f t="shared" si="0"/>
        <v>53.5</v>
      </c>
      <c r="N4" s="17">
        <f t="shared" si="1"/>
        <v>64.2</v>
      </c>
    </row>
    <row r="5" spans="1:14" ht="23.1" customHeight="1" x14ac:dyDescent="0.2">
      <c r="A5" s="11">
        <v>4</v>
      </c>
      <c r="B5" s="12">
        <v>6</v>
      </c>
      <c r="C5" s="13" t="str">
        <f>'Détail par équipe'!B31</f>
        <v>ACB</v>
      </c>
      <c r="D5" s="14">
        <f>'Détail par équipe'!I43</f>
        <v>7</v>
      </c>
      <c r="E5" s="15">
        <f>'Détail par équipe'!O43</f>
        <v>9</v>
      </c>
      <c r="F5" s="15">
        <f>'Détail par équipe'!U43</f>
        <v>2</v>
      </c>
      <c r="G5" s="15">
        <f>'Détail par équipe'!AA43</f>
        <v>9</v>
      </c>
      <c r="H5" s="15">
        <f>'Détail par équipe'!AG43</f>
        <v>6</v>
      </c>
      <c r="I5" s="15">
        <f>'Détail par équipe'!AM43</f>
        <v>6</v>
      </c>
      <c r="J5" s="15">
        <f>'Détail par équipe'!AS43</f>
        <v>4</v>
      </c>
      <c r="K5" s="15">
        <f>'Détail par équipe'!AY43</f>
        <v>2</v>
      </c>
      <c r="L5" s="15">
        <f>'Détail par équipe'!BE43</f>
        <v>5</v>
      </c>
      <c r="M5" s="16">
        <f t="shared" si="0"/>
        <v>50</v>
      </c>
      <c r="N5" s="17">
        <f t="shared" si="1"/>
        <v>60</v>
      </c>
    </row>
    <row r="6" spans="1:14" ht="23.1" customHeight="1" x14ac:dyDescent="0.2">
      <c r="A6" s="11">
        <v>5</v>
      </c>
      <c r="B6" s="12">
        <v>8</v>
      </c>
      <c r="C6" s="13" t="str">
        <f>'Détail par équipe'!B19</f>
        <v>Challenger 3</v>
      </c>
      <c r="D6" s="14">
        <f>'Détail par équipe'!I30</f>
        <v>2</v>
      </c>
      <c r="E6" s="15">
        <f>'Détail par équipe'!O30</f>
        <v>3</v>
      </c>
      <c r="F6" s="15">
        <f>'Détail par équipe'!U30</f>
        <v>8</v>
      </c>
      <c r="G6" s="15">
        <f>'Détail par équipe'!AA30</f>
        <v>10</v>
      </c>
      <c r="H6" s="15">
        <f>'Détail par équipe'!AG30</f>
        <v>2</v>
      </c>
      <c r="I6" s="15">
        <f>'Détail par équipe'!AM30</f>
        <v>9</v>
      </c>
      <c r="J6" s="15">
        <f>'Détail par équipe'!AS30</f>
        <v>6</v>
      </c>
      <c r="K6" s="15">
        <f>'Détail par équipe'!AY30</f>
        <v>9</v>
      </c>
      <c r="L6" s="15">
        <f>'Détail par équipe'!BE30</f>
        <v>0</v>
      </c>
      <c r="M6" s="16">
        <f t="shared" si="0"/>
        <v>49</v>
      </c>
      <c r="N6" s="17">
        <f t="shared" si="1"/>
        <v>58.8</v>
      </c>
    </row>
    <row r="7" spans="1:14" ht="23.1" customHeight="1" x14ac:dyDescent="0.2">
      <c r="A7" s="11">
        <v>6</v>
      </c>
      <c r="B7" s="12">
        <v>10</v>
      </c>
      <c r="C7" s="13" t="str">
        <f>'Détail par équipe'!B2</f>
        <v>Challenger 1</v>
      </c>
      <c r="D7" s="14">
        <f>'Détail par équipe'!I18</f>
        <v>8</v>
      </c>
      <c r="E7" s="15">
        <f>'Détail par équipe'!O18</f>
        <v>4</v>
      </c>
      <c r="F7" s="15">
        <f>'Détail par équipe'!U18</f>
        <v>8</v>
      </c>
      <c r="G7" s="15">
        <f>'Détail par équipe'!AA18</f>
        <v>0</v>
      </c>
      <c r="H7" s="15">
        <f>'Détail par équipe'!AG18</f>
        <v>2</v>
      </c>
      <c r="I7" s="15">
        <f>'Détail par équipe'!AM18</f>
        <v>4</v>
      </c>
      <c r="J7" s="15">
        <f>'Détail par équipe'!AS18</f>
        <v>6</v>
      </c>
      <c r="K7" s="15">
        <f>'Détail par équipe'!AY18</f>
        <v>5</v>
      </c>
      <c r="L7" s="15">
        <f>'Détail par équipe'!BE18</f>
        <v>9</v>
      </c>
      <c r="M7" s="16">
        <f t="shared" si="0"/>
        <v>46</v>
      </c>
      <c r="N7" s="17">
        <f t="shared" si="1"/>
        <v>55.199999999999996</v>
      </c>
    </row>
    <row r="8" spans="1:14" ht="23.1" customHeight="1" x14ac:dyDescent="0.2">
      <c r="A8" s="11">
        <v>7</v>
      </c>
      <c r="B8" s="12">
        <v>1</v>
      </c>
      <c r="C8" s="13" t="str">
        <f>'Détail par équipe'!B58</f>
        <v>Les Mickeys</v>
      </c>
      <c r="D8" s="14">
        <f>'Détail par équipe'!I70</f>
        <v>6</v>
      </c>
      <c r="E8" s="15">
        <f>'Détail par équipe'!O70</f>
        <v>9</v>
      </c>
      <c r="F8" s="15">
        <f>'Détail par équipe'!U70</f>
        <v>2</v>
      </c>
      <c r="G8" s="15">
        <f>'Détail par équipe'!AA70</f>
        <v>1</v>
      </c>
      <c r="H8" s="15">
        <f>'Détail par équipe'!AG70</f>
        <v>3.5</v>
      </c>
      <c r="I8" s="15">
        <f>'Détail par équipe'!AM70</f>
        <v>6</v>
      </c>
      <c r="J8" s="15">
        <f>'Détail par équipe'!AS70</f>
        <v>4</v>
      </c>
      <c r="K8" s="15">
        <f>'Détail par équipe'!AY70</f>
        <v>4</v>
      </c>
      <c r="L8" s="15">
        <f>'Détail par équipe'!BE70</f>
        <v>10</v>
      </c>
      <c r="M8" s="16">
        <f t="shared" si="0"/>
        <v>45.5</v>
      </c>
      <c r="N8" s="17">
        <f t="shared" si="1"/>
        <v>54.6</v>
      </c>
    </row>
    <row r="9" spans="1:14" ht="23.1" customHeight="1" x14ac:dyDescent="0.2">
      <c r="A9" s="11">
        <v>8</v>
      </c>
      <c r="B9" s="12">
        <v>7</v>
      </c>
      <c r="C9" s="13" t="str">
        <f>'Détail par équipe'!B44</f>
        <v>Challenger 2</v>
      </c>
      <c r="D9" s="14">
        <f>'Détail par équipe'!I57</f>
        <v>3</v>
      </c>
      <c r="E9" s="15">
        <f>'Détail par équipe'!O57</f>
        <v>2</v>
      </c>
      <c r="F9" s="15">
        <f>'Détail par équipe'!U57</f>
        <v>8</v>
      </c>
      <c r="G9" s="15">
        <f>'Détail par équipe'!AA57</f>
        <v>0</v>
      </c>
      <c r="H9" s="15">
        <f>'Détail par équipe'!AG57</f>
        <v>8</v>
      </c>
      <c r="I9" s="15">
        <f>'Détail par équipe'!AM57</f>
        <v>4</v>
      </c>
      <c r="J9" s="15">
        <f>'Détail par équipe'!AS57</f>
        <v>8</v>
      </c>
      <c r="K9" s="15">
        <f>'Détail par équipe'!AY57</f>
        <v>1</v>
      </c>
      <c r="L9" s="15">
        <f>'Détail par équipe'!BE57</f>
        <v>10</v>
      </c>
      <c r="M9" s="16">
        <f t="shared" si="0"/>
        <v>44</v>
      </c>
      <c r="N9" s="17">
        <f t="shared" si="1"/>
        <v>52.8</v>
      </c>
    </row>
    <row r="10" spans="1:14" ht="19.5" customHeight="1" x14ac:dyDescent="0.2">
      <c r="A10" s="11">
        <v>9</v>
      </c>
      <c r="B10" s="12">
        <v>11</v>
      </c>
      <c r="C10" s="13" t="str">
        <f>'Détail par équipe'!B133</f>
        <v>Challenger 4</v>
      </c>
      <c r="D10" s="14">
        <f>'Détail par équipe'!I148</f>
        <v>5</v>
      </c>
      <c r="E10" s="15">
        <f>'Détail par équipe'!O148</f>
        <v>1</v>
      </c>
      <c r="F10" s="15">
        <f>'Détail par équipe'!U148</f>
        <v>2</v>
      </c>
      <c r="G10" s="15">
        <f>'Détail par équipe'!AA148</f>
        <v>0</v>
      </c>
      <c r="H10" s="15">
        <f>'Détail par équipe'!AG148</f>
        <v>9</v>
      </c>
      <c r="I10" s="15">
        <f>'Détail par équipe'!AM148</f>
        <v>6</v>
      </c>
      <c r="J10" s="15">
        <f>'Détail par équipe'!AS148</f>
        <v>6</v>
      </c>
      <c r="K10" s="15">
        <f>'Détail par équipe'!AY148</f>
        <v>1</v>
      </c>
      <c r="L10" s="15">
        <f>'Détail par équipe'!BE148</f>
        <v>3</v>
      </c>
      <c r="M10" s="16">
        <f t="shared" si="0"/>
        <v>33</v>
      </c>
      <c r="N10" s="17">
        <f t="shared" si="1"/>
        <v>39.6</v>
      </c>
    </row>
    <row r="11" spans="1:14" ht="23.1" customHeight="1" x14ac:dyDescent="0.2">
      <c r="A11" s="11">
        <v>10</v>
      </c>
      <c r="B11" s="12">
        <v>5</v>
      </c>
      <c r="C11" s="13" t="str">
        <f>'Détail par équipe'!B87</f>
        <v>Les Daltons 2</v>
      </c>
      <c r="D11" s="14">
        <f>'Détail par équipe'!I104</f>
        <v>0</v>
      </c>
      <c r="E11" s="15">
        <f>'Détail par équipe'!O104</f>
        <v>1</v>
      </c>
      <c r="F11" s="15">
        <f>'Détail par équipe'!U104</f>
        <v>0</v>
      </c>
      <c r="G11" s="15">
        <f>'Détail par équipe'!AA104</f>
        <v>10</v>
      </c>
      <c r="H11" s="15">
        <f>'Détail par équipe'!AG104</f>
        <v>1</v>
      </c>
      <c r="I11" s="15">
        <f>'Détail par équipe'!AM104</f>
        <v>1</v>
      </c>
      <c r="J11" s="15">
        <f>'Détail par équipe'!AS104</f>
        <v>0</v>
      </c>
      <c r="K11" s="15">
        <f>'Détail par équipe'!AY104</f>
        <v>6</v>
      </c>
      <c r="L11" s="15">
        <f>'Détail par équipe'!BE104</f>
        <v>1</v>
      </c>
      <c r="M11" s="16">
        <f t="shared" si="0"/>
        <v>20</v>
      </c>
      <c r="N11" s="17">
        <f t="shared" si="1"/>
        <v>24</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9</v>
      </c>
      <c r="I12" s="15">
        <f>'Détail par équipe'!AM148</f>
        <v>6</v>
      </c>
      <c r="J12" s="15">
        <f>'Détail par équipe'!AS148</f>
        <v>6</v>
      </c>
      <c r="K12" s="15">
        <f>'Détail par équipe'!AY148</f>
        <v>1</v>
      </c>
      <c r="L12" s="15">
        <f>'Détail par équipe'!BE148</f>
        <v>3</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2">SUM(F2:F11)</f>
        <v>50</v>
      </c>
      <c r="G14" s="17">
        <f t="shared" si="2"/>
        <v>50</v>
      </c>
      <c r="H14" s="17">
        <f t="shared" si="2"/>
        <v>50</v>
      </c>
      <c r="I14" s="17">
        <f t="shared" si="2"/>
        <v>50</v>
      </c>
      <c r="J14" s="17">
        <f t="shared" si="2"/>
        <v>50</v>
      </c>
      <c r="K14" s="17">
        <f t="shared" si="2"/>
        <v>50</v>
      </c>
      <c r="L14" s="17">
        <f t="shared" si="2"/>
        <v>50</v>
      </c>
      <c r="M14" s="17">
        <f>D14+E14+F14+G14+H14+I14+J14+K14+L14</f>
        <v>450</v>
      </c>
      <c r="N14" s="21"/>
    </row>
    <row r="15" spans="1:14" ht="15" customHeight="1" x14ac:dyDescent="0.2">
      <c r="A15" s="21"/>
      <c r="B15" s="22"/>
      <c r="C15" s="21"/>
      <c r="D15" s="21"/>
      <c r="E15" s="21"/>
      <c r="F15" s="21"/>
      <c r="G15" s="21"/>
      <c r="H15" s="21"/>
      <c r="I15" s="21"/>
      <c r="J15" s="21"/>
      <c r="K15" s="21"/>
      <c r="L15" s="21"/>
      <c r="M15" s="23">
        <f>M14*1.2</f>
        <v>540</v>
      </c>
      <c r="N15" s="17">
        <f>SUM(N2:N11)</f>
        <v>540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540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Z100" activePane="bottomRight"/>
      <selection sqref="A1:C1048576"/>
      <selection pane="topRight" activeCell="AN1" sqref="AN1:AS1"/>
      <selection pane="bottomLeft" activeCell="B111" sqref="B111"/>
      <selection pane="bottomRight" activeCell="BP112" sqref="BP112"/>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81">
        <v>44901</v>
      </c>
      <c r="E1" s="182"/>
      <c r="F1" s="182"/>
      <c r="G1" s="182"/>
      <c r="H1" s="182"/>
      <c r="I1" s="183"/>
      <c r="J1" s="181">
        <v>44908</v>
      </c>
      <c r="K1" s="182"/>
      <c r="L1" s="182"/>
      <c r="M1" s="182"/>
      <c r="N1" s="182"/>
      <c r="O1" s="183"/>
      <c r="P1" s="181">
        <v>44929</v>
      </c>
      <c r="Q1" s="182"/>
      <c r="R1" s="182"/>
      <c r="S1" s="182"/>
      <c r="T1" s="182"/>
      <c r="U1" s="183"/>
      <c r="V1" s="181">
        <v>44936</v>
      </c>
      <c r="W1" s="182"/>
      <c r="X1" s="182"/>
      <c r="Y1" s="182"/>
      <c r="Z1" s="182"/>
      <c r="AA1" s="183"/>
      <c r="AB1" s="181">
        <v>44943</v>
      </c>
      <c r="AC1" s="182"/>
      <c r="AD1" s="182"/>
      <c r="AE1" s="182"/>
      <c r="AF1" s="182"/>
      <c r="AG1" s="183"/>
      <c r="AH1" s="181">
        <v>44950</v>
      </c>
      <c r="AI1" s="182"/>
      <c r="AJ1" s="182"/>
      <c r="AK1" s="182"/>
      <c r="AL1" s="182"/>
      <c r="AM1" s="183"/>
      <c r="AN1" s="181">
        <v>44971</v>
      </c>
      <c r="AO1" s="182"/>
      <c r="AP1" s="182"/>
      <c r="AQ1" s="182"/>
      <c r="AR1" s="182"/>
      <c r="AS1" s="183"/>
      <c r="AT1" s="181">
        <v>44992</v>
      </c>
      <c r="AU1" s="182"/>
      <c r="AV1" s="182"/>
      <c r="AW1" s="182"/>
      <c r="AX1" s="182"/>
      <c r="AY1" s="183"/>
      <c r="AZ1" s="181">
        <v>44999</v>
      </c>
      <c r="BA1" s="182"/>
      <c r="BB1" s="182"/>
      <c r="BC1" s="182"/>
      <c r="BD1" s="182"/>
      <c r="BE1" s="183"/>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8" t="s">
        <v>25</v>
      </c>
      <c r="C2" s="180"/>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v>39</v>
      </c>
      <c r="AI3" s="44">
        <v>162</v>
      </c>
      <c r="AJ3" s="44">
        <v>166</v>
      </c>
      <c r="AK3" s="44">
        <v>125</v>
      </c>
      <c r="AL3" s="44">
        <v>168</v>
      </c>
      <c r="AM3" s="42">
        <f t="shared" ref="AM3:AM13" si="5">SUM(AI3:AL3)</f>
        <v>621</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4</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1274</v>
      </c>
      <c r="BQ3" s="17">
        <f t="shared" ref="BQ3:BQ15" si="20">BP3/BO3</f>
        <v>159.25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v>26</v>
      </c>
      <c r="W4" s="44">
        <v>204</v>
      </c>
      <c r="X4" s="44">
        <v>136</v>
      </c>
      <c r="Y4" s="44">
        <v>151</v>
      </c>
      <c r="Z4" s="44">
        <v>145</v>
      </c>
      <c r="AA4" s="42">
        <f t="shared" si="3"/>
        <v>636</v>
      </c>
      <c r="AB4" s="43">
        <v>28</v>
      </c>
      <c r="AC4" s="44">
        <v>151</v>
      </c>
      <c r="AD4" s="44">
        <v>166</v>
      </c>
      <c r="AE4" s="44">
        <v>160</v>
      </c>
      <c r="AF4" s="44">
        <v>187</v>
      </c>
      <c r="AG4" s="42">
        <f t="shared" si="4"/>
        <v>664</v>
      </c>
      <c r="AH4" s="43">
        <v>29</v>
      </c>
      <c r="AI4" s="44">
        <v>192</v>
      </c>
      <c r="AJ4" s="44">
        <v>209</v>
      </c>
      <c r="AK4" s="44">
        <v>229</v>
      </c>
      <c r="AL4" s="44">
        <v>164</v>
      </c>
      <c r="AM4" s="42">
        <f t="shared" si="5"/>
        <v>794</v>
      </c>
      <c r="AN4" s="43">
        <v>28</v>
      </c>
      <c r="AO4" s="44">
        <v>178</v>
      </c>
      <c r="AP4" s="44">
        <v>170</v>
      </c>
      <c r="AQ4" s="44">
        <v>140</v>
      </c>
      <c r="AR4" s="44">
        <v>153</v>
      </c>
      <c r="AS4" s="42">
        <f t="shared" si="6"/>
        <v>641</v>
      </c>
      <c r="AT4" s="43">
        <v>29</v>
      </c>
      <c r="AU4" s="44">
        <v>137</v>
      </c>
      <c r="AV4" s="44">
        <v>199</v>
      </c>
      <c r="AW4" s="44">
        <v>153</v>
      </c>
      <c r="AX4" s="44">
        <v>170</v>
      </c>
      <c r="AY4" s="42">
        <f t="shared" si="7"/>
        <v>659</v>
      </c>
      <c r="AZ4" s="43">
        <v>30</v>
      </c>
      <c r="BA4" s="44">
        <v>184</v>
      </c>
      <c r="BB4" s="44">
        <v>157</v>
      </c>
      <c r="BC4" s="44">
        <v>189</v>
      </c>
      <c r="BD4" s="44">
        <v>161</v>
      </c>
      <c r="BE4" s="42">
        <f t="shared" si="8"/>
        <v>691</v>
      </c>
      <c r="BF4" s="45">
        <f t="shared" si="9"/>
        <v>0</v>
      </c>
      <c r="BG4" s="17">
        <f t="shared" si="10"/>
        <v>0</v>
      </c>
      <c r="BH4" s="17">
        <f t="shared" si="11"/>
        <v>4</v>
      </c>
      <c r="BI4" s="17">
        <f t="shared" si="12"/>
        <v>4</v>
      </c>
      <c r="BJ4" s="17">
        <f t="shared" si="13"/>
        <v>4</v>
      </c>
      <c r="BK4" s="17">
        <f t="shared" si="14"/>
        <v>4</v>
      </c>
      <c r="BL4" s="17">
        <f t="shared" si="15"/>
        <v>4</v>
      </c>
      <c r="BM4" s="17">
        <f t="shared" si="16"/>
        <v>4</v>
      </c>
      <c r="BN4" s="17">
        <f t="shared" si="17"/>
        <v>4</v>
      </c>
      <c r="BO4" s="17">
        <f t="shared" si="18"/>
        <v>28</v>
      </c>
      <c r="BP4" s="17">
        <f t="shared" si="19"/>
        <v>4817</v>
      </c>
      <c r="BQ4" s="17">
        <f t="shared" si="20"/>
        <v>172.03571428571428</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103</v>
      </c>
      <c r="C7" s="157" t="s">
        <v>46</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52</v>
      </c>
      <c r="C8" s="157" t="s">
        <v>46</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v>54</v>
      </c>
      <c r="W8" s="44">
        <v>148</v>
      </c>
      <c r="X8" s="44">
        <v>155</v>
      </c>
      <c r="Y8" s="44">
        <v>147</v>
      </c>
      <c r="Z8" s="44">
        <v>148</v>
      </c>
      <c r="AA8" s="42">
        <f t="shared" si="3"/>
        <v>598</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4</v>
      </c>
      <c r="BJ8" s="17">
        <f t="shared" si="13"/>
        <v>0</v>
      </c>
      <c r="BK8" s="17">
        <f t="shared" si="14"/>
        <v>0</v>
      </c>
      <c r="BL8" s="17">
        <f t="shared" si="15"/>
        <v>0</v>
      </c>
      <c r="BM8" s="17">
        <f t="shared" si="16"/>
        <v>0</v>
      </c>
      <c r="BN8" s="17">
        <f t="shared" si="17"/>
        <v>0</v>
      </c>
      <c r="BO8" s="17">
        <f t="shared" si="18"/>
        <v>8</v>
      </c>
      <c r="BP8" s="17">
        <f t="shared" si="19"/>
        <v>1151</v>
      </c>
      <c r="BQ8" s="21">
        <f t="shared" si="20"/>
        <v>143.875</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156</v>
      </c>
      <c r="AD10" s="44">
        <v>153</v>
      </c>
      <c r="AE10" s="44">
        <v>158</v>
      </c>
      <c r="AF10" s="44">
        <v>179</v>
      </c>
      <c r="AG10" s="42">
        <f t="shared" si="4"/>
        <v>646</v>
      </c>
      <c r="AH10" s="43"/>
      <c r="AI10" s="44"/>
      <c r="AJ10" s="44"/>
      <c r="AK10" s="44"/>
      <c r="AL10" s="44"/>
      <c r="AM10" s="42">
        <f t="shared" si="5"/>
        <v>0</v>
      </c>
      <c r="AN10" s="43">
        <v>49</v>
      </c>
      <c r="AO10" s="44">
        <v>133</v>
      </c>
      <c r="AP10" s="44">
        <v>150</v>
      </c>
      <c r="AQ10" s="44">
        <v>157</v>
      </c>
      <c r="AR10" s="44">
        <v>126</v>
      </c>
      <c r="AS10" s="42">
        <f t="shared" si="6"/>
        <v>566</v>
      </c>
      <c r="AT10" s="43"/>
      <c r="AU10" s="44"/>
      <c r="AV10" s="44"/>
      <c r="AW10" s="44"/>
      <c r="AX10" s="44"/>
      <c r="AY10" s="42">
        <f t="shared" si="7"/>
        <v>0</v>
      </c>
      <c r="AZ10" s="43">
        <v>51</v>
      </c>
      <c r="BA10" s="44">
        <v>189</v>
      </c>
      <c r="BB10" s="44">
        <v>181</v>
      </c>
      <c r="BC10" s="44">
        <v>190</v>
      </c>
      <c r="BD10" s="44">
        <v>175</v>
      </c>
      <c r="BE10" s="42">
        <f t="shared" si="8"/>
        <v>735</v>
      </c>
      <c r="BF10" s="45">
        <f t="shared" si="9"/>
        <v>0</v>
      </c>
      <c r="BG10" s="17">
        <f t="shared" si="10"/>
        <v>0</v>
      </c>
      <c r="BH10" s="17">
        <f t="shared" si="11"/>
        <v>0</v>
      </c>
      <c r="BI10" s="17">
        <f t="shared" si="12"/>
        <v>0</v>
      </c>
      <c r="BJ10" s="17">
        <f t="shared" si="13"/>
        <v>4</v>
      </c>
      <c r="BK10" s="17">
        <f t="shared" si="14"/>
        <v>0</v>
      </c>
      <c r="BL10" s="17">
        <f t="shared" si="15"/>
        <v>4</v>
      </c>
      <c r="BM10" s="17">
        <f t="shared" si="16"/>
        <v>0</v>
      </c>
      <c r="BN10" s="17">
        <f t="shared" si="17"/>
        <v>4</v>
      </c>
      <c r="BO10" s="17">
        <f t="shared" si="18"/>
        <v>12</v>
      </c>
      <c r="BP10" s="17">
        <f t="shared" si="19"/>
        <v>1947</v>
      </c>
      <c r="BQ10" s="21">
        <f t="shared" si="20"/>
        <v>162.25</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v>32</v>
      </c>
      <c r="AU11" s="44">
        <v>191</v>
      </c>
      <c r="AV11" s="44">
        <v>165</v>
      </c>
      <c r="AW11" s="44">
        <v>172</v>
      </c>
      <c r="AX11" s="44">
        <v>204</v>
      </c>
      <c r="AY11" s="42">
        <f t="shared" si="7"/>
        <v>732</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4</v>
      </c>
      <c r="BN11" s="17">
        <f t="shared" si="17"/>
        <v>0</v>
      </c>
      <c r="BO11" s="17">
        <f t="shared" si="18"/>
        <v>4</v>
      </c>
      <c r="BP11" s="17">
        <f t="shared" si="19"/>
        <v>732</v>
      </c>
      <c r="BQ11" s="21">
        <f t="shared" si="20"/>
        <v>183</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352</v>
      </c>
      <c r="X14" s="41">
        <f>SUM(X3:X13)</f>
        <v>291</v>
      </c>
      <c r="Y14" s="41">
        <f>SUM(Y3:Y13)</f>
        <v>298</v>
      </c>
      <c r="Z14" s="41">
        <f>SUM(Z3:Z13)</f>
        <v>293</v>
      </c>
      <c r="AA14" s="42">
        <f>SUM(AA3:AA13)</f>
        <v>1234</v>
      </c>
      <c r="AB14" s="43"/>
      <c r="AC14" s="41">
        <f>SUM(AC3:AC13)</f>
        <v>307</v>
      </c>
      <c r="AD14" s="41">
        <f>SUM(AD3:AD13)</f>
        <v>319</v>
      </c>
      <c r="AE14" s="41">
        <f>SUM(AE3:AE13)</f>
        <v>318</v>
      </c>
      <c r="AF14" s="41">
        <f>SUM(AF3:AF13)</f>
        <v>366</v>
      </c>
      <c r="AG14" s="42">
        <f>SUM(AG3:AG13)</f>
        <v>1310</v>
      </c>
      <c r="AH14" s="43"/>
      <c r="AI14" s="41">
        <f>SUM(AI3:AI13)</f>
        <v>354</v>
      </c>
      <c r="AJ14" s="41">
        <f>SUM(AJ3:AJ13)</f>
        <v>375</v>
      </c>
      <c r="AK14" s="41">
        <f>SUM(AK3:AK13)</f>
        <v>354</v>
      </c>
      <c r="AL14" s="41">
        <f>SUM(AL3:AL13)</f>
        <v>332</v>
      </c>
      <c r="AM14" s="42">
        <f>SUM(AM3:AM13)</f>
        <v>1415</v>
      </c>
      <c r="AN14" s="43"/>
      <c r="AO14" s="41">
        <f>SUM(AO3:AO13)</f>
        <v>311</v>
      </c>
      <c r="AP14" s="41">
        <f>SUM(AP3:AP13)</f>
        <v>320</v>
      </c>
      <c r="AQ14" s="41">
        <f>SUM(AQ3:AQ13)</f>
        <v>297</v>
      </c>
      <c r="AR14" s="41">
        <f>SUM(AR3:AR13)</f>
        <v>279</v>
      </c>
      <c r="AS14" s="42">
        <f>SUM(AS3:AS13)</f>
        <v>1207</v>
      </c>
      <c r="AT14" s="43"/>
      <c r="AU14" s="41">
        <f>SUM(AU3:AU13)</f>
        <v>328</v>
      </c>
      <c r="AV14" s="41">
        <f>SUM(AV3:AV13)</f>
        <v>364</v>
      </c>
      <c r="AW14" s="41">
        <f>SUM(AW3:AW13)</f>
        <v>325</v>
      </c>
      <c r="AX14" s="41">
        <f>SUM(AX3:AX13)</f>
        <v>374</v>
      </c>
      <c r="AY14" s="42">
        <f>SUM(AY3:AY13)</f>
        <v>1391</v>
      </c>
      <c r="AZ14" s="43"/>
      <c r="BA14" s="41">
        <f>SUM(BA3:BA13)</f>
        <v>373</v>
      </c>
      <c r="BB14" s="41">
        <f>SUM(BB3:BB13)</f>
        <v>338</v>
      </c>
      <c r="BC14" s="41">
        <f>SUM(BC3:BC13)</f>
        <v>379</v>
      </c>
      <c r="BD14" s="41">
        <f>SUM(BD3:BD13)</f>
        <v>336</v>
      </c>
      <c r="BE14" s="42">
        <f>SUM(BE3:BE13)</f>
        <v>1426</v>
      </c>
      <c r="BF14" s="45">
        <f t="shared" si="9"/>
        <v>4</v>
      </c>
      <c r="BG14" s="17">
        <f t="shared" si="10"/>
        <v>4</v>
      </c>
      <c r="BH14" s="17">
        <f t="shared" si="11"/>
        <v>4</v>
      </c>
      <c r="BI14" s="17">
        <f t="shared" si="12"/>
        <v>4</v>
      </c>
      <c r="BJ14" s="17">
        <f t="shared" si="13"/>
        <v>4</v>
      </c>
      <c r="BK14" s="17">
        <f t="shared" si="14"/>
        <v>4</v>
      </c>
      <c r="BL14" s="17">
        <f t="shared" si="15"/>
        <v>4</v>
      </c>
      <c r="BM14" s="17">
        <f t="shared" si="16"/>
        <v>4</v>
      </c>
      <c r="BN14" s="17">
        <f t="shared" si="17"/>
        <v>4</v>
      </c>
      <c r="BO14" s="17">
        <f t="shared" si="18"/>
        <v>36</v>
      </c>
      <c r="BP14" s="17">
        <f t="shared" si="19"/>
        <v>11834</v>
      </c>
      <c r="BQ14" s="17">
        <f t="shared" si="20"/>
        <v>328.72222222222223</v>
      </c>
    </row>
    <row r="15" spans="1:69" ht="15.75" customHeight="1" x14ac:dyDescent="0.25">
      <c r="A15" s="37"/>
      <c r="B15" s="38" t="s">
        <v>36</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80</v>
      </c>
      <c r="W15" s="41">
        <f>W14+$V$15</f>
        <v>432</v>
      </c>
      <c r="X15" s="41">
        <f>X14+$V$15</f>
        <v>371</v>
      </c>
      <c r="Y15" s="41">
        <f>Y14+$V$15</f>
        <v>378</v>
      </c>
      <c r="Z15" s="41">
        <f>Z14+$V$15</f>
        <v>373</v>
      </c>
      <c r="AA15" s="42">
        <f>SUM(W15:Z15)</f>
        <v>1554</v>
      </c>
      <c r="AB15" s="40">
        <f>SUM(AB3:AB13)</f>
        <v>77</v>
      </c>
      <c r="AC15" s="41">
        <f>AC14+$AB$15</f>
        <v>384</v>
      </c>
      <c r="AD15" s="41">
        <f>AD14+$AB$15</f>
        <v>396</v>
      </c>
      <c r="AE15" s="41">
        <f>AE14+$AB$15</f>
        <v>395</v>
      </c>
      <c r="AF15" s="41">
        <f>AF14+$AB$15</f>
        <v>443</v>
      </c>
      <c r="AG15" s="42">
        <f>SUM(AC15:AF15)</f>
        <v>1618</v>
      </c>
      <c r="AH15" s="40">
        <f>SUM(AH3:AH13)</f>
        <v>68</v>
      </c>
      <c r="AI15" s="41">
        <f>AI14+$AH$15</f>
        <v>422</v>
      </c>
      <c r="AJ15" s="41">
        <f>AJ14+$AH$15</f>
        <v>443</v>
      </c>
      <c r="AK15" s="41">
        <f>AK14+$AH$15</f>
        <v>422</v>
      </c>
      <c r="AL15" s="41">
        <f>AL14+$AH$15</f>
        <v>400</v>
      </c>
      <c r="AM15" s="42">
        <f>SUM(AI15:AL15)</f>
        <v>1687</v>
      </c>
      <c r="AN15" s="40">
        <f>SUM(AN3:AN13)</f>
        <v>77</v>
      </c>
      <c r="AO15" s="41">
        <f>AO14+$AN$15</f>
        <v>388</v>
      </c>
      <c r="AP15" s="41">
        <f>AP14+$AN$15</f>
        <v>397</v>
      </c>
      <c r="AQ15" s="41">
        <f>AQ14+$AN$15</f>
        <v>374</v>
      </c>
      <c r="AR15" s="41">
        <f>AR14+$AN$15</f>
        <v>356</v>
      </c>
      <c r="AS15" s="42">
        <f>SUM(AO15:AR15)</f>
        <v>1515</v>
      </c>
      <c r="AT15" s="40">
        <f>SUM(AT3:AT13)</f>
        <v>61</v>
      </c>
      <c r="AU15" s="41">
        <f>AU14+$AT$15</f>
        <v>389</v>
      </c>
      <c r="AV15" s="41">
        <f>AV14+$AT$15</f>
        <v>425</v>
      </c>
      <c r="AW15" s="41">
        <f>AW14+$AT$15</f>
        <v>386</v>
      </c>
      <c r="AX15" s="41">
        <f>AX14+$AT$15</f>
        <v>435</v>
      </c>
      <c r="AY15" s="42">
        <f>SUM(AU15:AX15)</f>
        <v>1635</v>
      </c>
      <c r="AZ15" s="40">
        <f>SUM(AZ3:AZ13)</f>
        <v>81</v>
      </c>
      <c r="BA15" s="41">
        <f>BA14+$AZ$15</f>
        <v>454</v>
      </c>
      <c r="BB15" s="41">
        <f>BB14+$AZ$15</f>
        <v>419</v>
      </c>
      <c r="BC15" s="41">
        <f>BC14+$AZ$15</f>
        <v>460</v>
      </c>
      <c r="BD15" s="41">
        <f>BD14+$AZ$15</f>
        <v>417</v>
      </c>
      <c r="BE15" s="42">
        <f>SUM(BA15:BD15)</f>
        <v>1750</v>
      </c>
      <c r="BF15" s="45">
        <f t="shared" si="9"/>
        <v>4</v>
      </c>
      <c r="BG15" s="17">
        <f t="shared" si="10"/>
        <v>4</v>
      </c>
      <c r="BH15" s="17">
        <f t="shared" si="11"/>
        <v>4</v>
      </c>
      <c r="BI15" s="17">
        <f t="shared" si="12"/>
        <v>4</v>
      </c>
      <c r="BJ15" s="17">
        <f t="shared" si="13"/>
        <v>4</v>
      </c>
      <c r="BK15" s="17">
        <f t="shared" si="14"/>
        <v>4</v>
      </c>
      <c r="BL15" s="17">
        <f t="shared" si="15"/>
        <v>4</v>
      </c>
      <c r="BM15" s="17">
        <f t="shared" si="16"/>
        <v>4</v>
      </c>
      <c r="BN15" s="17">
        <f t="shared" si="17"/>
        <v>4</v>
      </c>
      <c r="BO15" s="17">
        <f t="shared" si="18"/>
        <v>36</v>
      </c>
      <c r="BP15" s="17">
        <f t="shared" si="19"/>
        <v>14598</v>
      </c>
      <c r="BQ15" s="17">
        <f t="shared" si="20"/>
        <v>405.5</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1</v>
      </c>
      <c r="AG16" s="42">
        <f t="shared" si="25"/>
        <v>0</v>
      </c>
      <c r="AH16" s="43"/>
      <c r="AI16" s="41">
        <f t="shared" ref="AI16:AM17" si="26">IF($AH$15&gt;0,IF(AI14=AI39,0.5,IF(AI14&gt;AI39,1,0)),0)</f>
        <v>1</v>
      </c>
      <c r="AJ16" s="41">
        <f t="shared" si="26"/>
        <v>1</v>
      </c>
      <c r="AK16" s="41">
        <f t="shared" si="26"/>
        <v>0</v>
      </c>
      <c r="AL16" s="41">
        <f t="shared" si="26"/>
        <v>0</v>
      </c>
      <c r="AM16" s="42">
        <f t="shared" si="26"/>
        <v>0</v>
      </c>
      <c r="AN16" s="43"/>
      <c r="AO16" s="41">
        <f t="shared" ref="AO16:AS17" si="27">IF($AN$15&gt;0,IF(AO14=AO66,0.5,IF(AO14&gt;AO66,1,0)),0)</f>
        <v>0</v>
      </c>
      <c r="AP16" s="41">
        <f t="shared" si="27"/>
        <v>1</v>
      </c>
      <c r="AQ16" s="41">
        <f t="shared" si="27"/>
        <v>0</v>
      </c>
      <c r="AR16" s="41">
        <f t="shared" si="27"/>
        <v>1</v>
      </c>
      <c r="AS16" s="42">
        <f t="shared" si="27"/>
        <v>1</v>
      </c>
      <c r="AT16" s="43"/>
      <c r="AU16" s="41">
        <f t="shared" ref="AU16:AY17" si="28">IF($AT$15&gt;0,IF(AU14=AU116,0.5,IF(AU14&gt;AU116,1,0)),0)</f>
        <v>1</v>
      </c>
      <c r="AV16" s="41">
        <f t="shared" si="28"/>
        <v>1</v>
      </c>
      <c r="AW16" s="41">
        <f t="shared" si="28"/>
        <v>0</v>
      </c>
      <c r="AX16" s="41">
        <f t="shared" si="28"/>
        <v>1</v>
      </c>
      <c r="AY16" s="42">
        <f t="shared" si="28"/>
        <v>1</v>
      </c>
      <c r="AZ16" s="43"/>
      <c r="BA16" s="41">
        <f t="shared" ref="BA16:BE17" si="29">IF($AZ$15&gt;0,IF(BA14=BA100,0.5,IF(BA14&gt;BA100,1,0)),0)</f>
        <v>1</v>
      </c>
      <c r="BB16" s="41">
        <f t="shared" si="29"/>
        <v>1</v>
      </c>
      <c r="BC16" s="41">
        <f t="shared" si="29"/>
        <v>1</v>
      </c>
      <c r="BD16" s="41">
        <f t="shared" si="29"/>
        <v>1</v>
      </c>
      <c r="BE16" s="42">
        <f t="shared" si="29"/>
        <v>1</v>
      </c>
      <c r="BF16" s="48"/>
      <c r="BG16" s="21"/>
      <c r="BH16" s="21"/>
      <c r="BI16" s="21"/>
      <c r="BJ16" s="21"/>
      <c r="BK16" s="21"/>
      <c r="BL16" s="21"/>
      <c r="BM16" s="21"/>
      <c r="BN16" s="21"/>
      <c r="BO16" s="21"/>
      <c r="BP16" s="17">
        <f t="shared" si="19"/>
        <v>6</v>
      </c>
      <c r="BQ16" s="21"/>
    </row>
    <row r="17" spans="1:69" ht="15.75" customHeight="1" x14ac:dyDescent="0.25">
      <c r="A17" s="37"/>
      <c r="B17" s="38" t="s">
        <v>38</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1</v>
      </c>
      <c r="AG17" s="42">
        <f t="shared" si="25"/>
        <v>0</v>
      </c>
      <c r="AH17" s="43"/>
      <c r="AI17" s="41">
        <f t="shared" si="26"/>
        <v>1</v>
      </c>
      <c r="AJ17" s="41">
        <f t="shared" si="26"/>
        <v>1</v>
      </c>
      <c r="AK17" s="41">
        <f t="shared" si="26"/>
        <v>0</v>
      </c>
      <c r="AL17" s="41">
        <f t="shared" si="26"/>
        <v>0</v>
      </c>
      <c r="AM17" s="42">
        <f t="shared" si="26"/>
        <v>0</v>
      </c>
      <c r="AN17" s="43"/>
      <c r="AO17" s="41">
        <f t="shared" si="27"/>
        <v>0</v>
      </c>
      <c r="AP17" s="41">
        <f t="shared" si="27"/>
        <v>1</v>
      </c>
      <c r="AQ17" s="41">
        <f t="shared" si="27"/>
        <v>0</v>
      </c>
      <c r="AR17" s="41">
        <f t="shared" si="27"/>
        <v>1</v>
      </c>
      <c r="AS17" s="42">
        <f t="shared" si="27"/>
        <v>1</v>
      </c>
      <c r="AT17" s="43"/>
      <c r="AU17" s="41">
        <f t="shared" si="28"/>
        <v>0</v>
      </c>
      <c r="AV17" s="41">
        <f t="shared" si="28"/>
        <v>1</v>
      </c>
      <c r="AW17" s="41">
        <f t="shared" si="28"/>
        <v>0</v>
      </c>
      <c r="AX17" s="41">
        <f t="shared" si="28"/>
        <v>0</v>
      </c>
      <c r="AY17" s="42">
        <f t="shared" si="28"/>
        <v>0</v>
      </c>
      <c r="AZ17" s="43"/>
      <c r="BA17" s="41">
        <f t="shared" si="29"/>
        <v>1</v>
      </c>
      <c r="BB17" s="41">
        <f t="shared" si="29"/>
        <v>1</v>
      </c>
      <c r="BC17" s="41">
        <f t="shared" si="29"/>
        <v>1</v>
      </c>
      <c r="BD17" s="41">
        <f t="shared" si="29"/>
        <v>0</v>
      </c>
      <c r="BE17" s="42">
        <f t="shared" si="29"/>
        <v>1</v>
      </c>
      <c r="BF17" s="48"/>
      <c r="BG17" s="21"/>
      <c r="BH17" s="21"/>
      <c r="BI17" s="21"/>
      <c r="BJ17" s="21"/>
      <c r="BK17" s="21"/>
      <c r="BL17" s="21"/>
      <c r="BM17" s="21"/>
      <c r="BN17" s="21"/>
      <c r="BO17" s="21"/>
      <c r="BP17" s="17">
        <f t="shared" si="19"/>
        <v>4</v>
      </c>
      <c r="BQ17" s="21"/>
    </row>
    <row r="18" spans="1:69" ht="14.25" customHeight="1" x14ac:dyDescent="0.25">
      <c r="A18" s="49"/>
      <c r="B18" s="50" t="s">
        <v>39</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2</v>
      </c>
      <c r="AH18" s="52"/>
      <c r="AI18" s="53"/>
      <c r="AJ18" s="53"/>
      <c r="AK18" s="53"/>
      <c r="AL18" s="53"/>
      <c r="AM18" s="54">
        <f>SUM(AI16+AJ16+AK16+AL16+AM16+AI17+AJ17+AK17+AL17+AM17)</f>
        <v>4</v>
      </c>
      <c r="AN18" s="52"/>
      <c r="AO18" s="53"/>
      <c r="AP18" s="53"/>
      <c r="AQ18" s="53"/>
      <c r="AR18" s="53"/>
      <c r="AS18" s="54">
        <f>SUM(AO16+AP16+AQ16+AR16+AS16+AO17+AP17+AQ17+AR17+AS17)</f>
        <v>6</v>
      </c>
      <c r="AT18" s="52"/>
      <c r="AU18" s="53"/>
      <c r="AV18" s="53"/>
      <c r="AW18" s="53"/>
      <c r="AX18" s="53"/>
      <c r="AY18" s="54">
        <f>SUM(AU16+AV16+AW16+AX16+AY16+AU17+AV17+AW17+AX17+AY17)</f>
        <v>5</v>
      </c>
      <c r="AZ18" s="52"/>
      <c r="BA18" s="53"/>
      <c r="BB18" s="53"/>
      <c r="BC18" s="53"/>
      <c r="BD18" s="53"/>
      <c r="BE18" s="54">
        <f>SUM(BA16+BB16+BC16+BD16+BE16+BA17+BB17+BC17+BD17+BE17)</f>
        <v>9</v>
      </c>
      <c r="BF18" s="55"/>
      <c r="BG18" s="56"/>
      <c r="BH18" s="56"/>
      <c r="BI18" s="56"/>
      <c r="BJ18" s="56"/>
      <c r="BK18" s="56"/>
      <c r="BL18" s="56"/>
      <c r="BM18" s="56"/>
      <c r="BN18" s="56"/>
      <c r="BO18" s="56"/>
      <c r="BP18" s="57">
        <f t="shared" si="19"/>
        <v>46</v>
      </c>
      <c r="BQ18" s="56"/>
    </row>
    <row r="19" spans="1:69" ht="27" customHeight="1" x14ac:dyDescent="0.25">
      <c r="A19" s="31">
        <v>2</v>
      </c>
      <c r="B19" s="178" t="s">
        <v>77</v>
      </c>
      <c r="C19" s="180"/>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v>72</v>
      </c>
      <c r="AC21" s="44">
        <v>94</v>
      </c>
      <c r="AD21" s="44">
        <v>137</v>
      </c>
      <c r="AE21" s="44">
        <v>105</v>
      </c>
      <c r="AF21" s="44">
        <v>170</v>
      </c>
      <c r="AG21" s="42">
        <f t="shared" si="34"/>
        <v>506</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4</v>
      </c>
      <c r="BK21" s="17">
        <f t="shared" si="44"/>
        <v>0</v>
      </c>
      <c r="BL21" s="17">
        <f t="shared" si="45"/>
        <v>0</v>
      </c>
      <c r="BM21" s="17">
        <f t="shared" si="46"/>
        <v>0</v>
      </c>
      <c r="BN21" s="17">
        <f t="shared" si="47"/>
        <v>0</v>
      </c>
      <c r="BO21" s="17">
        <f t="shared" si="48"/>
        <v>4</v>
      </c>
      <c r="BP21" s="17">
        <f t="shared" si="49"/>
        <v>506</v>
      </c>
      <c r="BQ21" s="17">
        <f t="shared" si="50"/>
        <v>126.5</v>
      </c>
    </row>
    <row r="22" spans="1:69" ht="15.75" customHeight="1" x14ac:dyDescent="0.25">
      <c r="A22" s="37"/>
      <c r="B22" s="46" t="s">
        <v>81</v>
      </c>
      <c r="C22" s="39" t="s">
        <v>82</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v>39</v>
      </c>
      <c r="W22" s="44">
        <v>164</v>
      </c>
      <c r="X22" s="44">
        <v>181</v>
      </c>
      <c r="Y22" s="44">
        <v>164</v>
      </c>
      <c r="Z22" s="44">
        <v>149</v>
      </c>
      <c r="AA22" s="42">
        <f t="shared" si="33"/>
        <v>658</v>
      </c>
      <c r="AB22" s="43">
        <v>39</v>
      </c>
      <c r="AC22" s="44">
        <v>117</v>
      </c>
      <c r="AD22" s="44">
        <v>152</v>
      </c>
      <c r="AE22" s="44">
        <v>123</v>
      </c>
      <c r="AF22" s="44">
        <v>164</v>
      </c>
      <c r="AG22" s="42">
        <f t="shared" si="34"/>
        <v>556</v>
      </c>
      <c r="AH22" s="43">
        <v>41</v>
      </c>
      <c r="AI22" s="44">
        <v>193</v>
      </c>
      <c r="AJ22" s="44">
        <v>166</v>
      </c>
      <c r="AK22" s="44">
        <v>183</v>
      </c>
      <c r="AL22" s="44">
        <v>148</v>
      </c>
      <c r="AM22" s="42">
        <f t="shared" si="35"/>
        <v>690</v>
      </c>
      <c r="AN22" s="43">
        <v>40</v>
      </c>
      <c r="AO22" s="44">
        <v>178</v>
      </c>
      <c r="AP22" s="44">
        <v>201</v>
      </c>
      <c r="AQ22" s="44">
        <v>169</v>
      </c>
      <c r="AR22" s="44">
        <v>211</v>
      </c>
      <c r="AS22" s="42">
        <f t="shared" si="36"/>
        <v>759</v>
      </c>
      <c r="AT22" s="43">
        <v>39</v>
      </c>
      <c r="AU22" s="44">
        <v>148</v>
      </c>
      <c r="AV22" s="44">
        <v>136</v>
      </c>
      <c r="AW22" s="44">
        <v>180</v>
      </c>
      <c r="AX22" s="44">
        <v>194</v>
      </c>
      <c r="AY22" s="42">
        <f t="shared" si="37"/>
        <v>658</v>
      </c>
      <c r="AZ22" s="43">
        <v>39</v>
      </c>
      <c r="BA22" s="44">
        <v>148</v>
      </c>
      <c r="BB22" s="44">
        <v>128</v>
      </c>
      <c r="BC22" s="44">
        <v>159</v>
      </c>
      <c r="BD22" s="44">
        <v>142</v>
      </c>
      <c r="BE22" s="42">
        <f t="shared" si="38"/>
        <v>577</v>
      </c>
      <c r="BF22" s="45">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49"/>
        <v>5901</v>
      </c>
      <c r="BQ22" s="21">
        <f t="shared" si="50"/>
        <v>163.91666666666666</v>
      </c>
    </row>
    <row r="23" spans="1:69" ht="15.75" customHeight="1" x14ac:dyDescent="0.25">
      <c r="A23" s="37"/>
      <c r="B23" s="46" t="s">
        <v>83</v>
      </c>
      <c r="C23" s="47" t="s">
        <v>84</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52</v>
      </c>
      <c r="C24" s="47" t="s">
        <v>46</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v>53</v>
      </c>
      <c r="AI24" s="44">
        <v>111</v>
      </c>
      <c r="AJ24" s="44">
        <v>156</v>
      </c>
      <c r="AK24" s="44">
        <v>154</v>
      </c>
      <c r="AL24" s="44">
        <v>128</v>
      </c>
      <c r="AM24" s="42">
        <f t="shared" si="35"/>
        <v>549</v>
      </c>
      <c r="AN24" s="43">
        <v>53</v>
      </c>
      <c r="AO24" s="44">
        <v>141</v>
      </c>
      <c r="AP24" s="44">
        <v>144</v>
      </c>
      <c r="AQ24" s="44">
        <v>148</v>
      </c>
      <c r="AR24" s="44">
        <v>116</v>
      </c>
      <c r="AS24" s="42">
        <f t="shared" si="36"/>
        <v>549</v>
      </c>
      <c r="AT24" s="43">
        <v>54</v>
      </c>
      <c r="AU24" s="44">
        <v>177</v>
      </c>
      <c r="AV24" s="44">
        <v>193</v>
      </c>
      <c r="AW24" s="44">
        <v>225</v>
      </c>
      <c r="AX24" s="44">
        <v>152</v>
      </c>
      <c r="AY24" s="42">
        <f t="shared" si="37"/>
        <v>747</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4</v>
      </c>
      <c r="BL24" s="17">
        <f t="shared" si="45"/>
        <v>4</v>
      </c>
      <c r="BM24" s="17">
        <f t="shared" si="46"/>
        <v>4</v>
      </c>
      <c r="BN24" s="17">
        <f t="shared" si="47"/>
        <v>0</v>
      </c>
      <c r="BO24" s="17">
        <f t="shared" si="48"/>
        <v>16</v>
      </c>
      <c r="BP24" s="17">
        <f t="shared" si="49"/>
        <v>2506</v>
      </c>
      <c r="BQ24" s="21">
        <f t="shared" si="50"/>
        <v>156.625</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v>39</v>
      </c>
      <c r="W25" s="44">
        <v>154</v>
      </c>
      <c r="X25" s="44">
        <v>177</v>
      </c>
      <c r="Y25" s="44">
        <v>144</v>
      </c>
      <c r="Z25" s="44">
        <v>163</v>
      </c>
      <c r="AA25" s="42">
        <f t="shared" si="33"/>
        <v>638</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v>40</v>
      </c>
      <c r="BA25" s="44">
        <v>151</v>
      </c>
      <c r="BB25" s="44">
        <v>152</v>
      </c>
      <c r="BC25" s="44">
        <v>171</v>
      </c>
      <c r="BD25" s="44">
        <v>131</v>
      </c>
      <c r="BE25" s="42">
        <f t="shared" si="38"/>
        <v>605</v>
      </c>
      <c r="BF25" s="45">
        <f t="shared" si="39"/>
        <v>0</v>
      </c>
      <c r="BG25" s="17">
        <f t="shared" si="40"/>
        <v>0</v>
      </c>
      <c r="BH25" s="17">
        <f t="shared" si="41"/>
        <v>0</v>
      </c>
      <c r="BI25" s="17">
        <f t="shared" si="42"/>
        <v>4</v>
      </c>
      <c r="BJ25" s="17">
        <f t="shared" si="43"/>
        <v>0</v>
      </c>
      <c r="BK25" s="17">
        <f t="shared" si="44"/>
        <v>0</v>
      </c>
      <c r="BL25" s="17">
        <f t="shared" si="45"/>
        <v>0</v>
      </c>
      <c r="BM25" s="17">
        <f t="shared" si="46"/>
        <v>0</v>
      </c>
      <c r="BN25" s="17">
        <f t="shared" si="47"/>
        <v>4</v>
      </c>
      <c r="BO25" s="17">
        <f t="shared" si="48"/>
        <v>8</v>
      </c>
      <c r="BP25" s="17">
        <f t="shared" si="49"/>
        <v>1243</v>
      </c>
      <c r="BQ25" s="21">
        <f t="shared" si="50"/>
        <v>155.375</v>
      </c>
    </row>
    <row r="26" spans="1:69" ht="15.75" customHeight="1" x14ac:dyDescent="0.25">
      <c r="A26" s="37"/>
      <c r="B26" s="38" t="s">
        <v>35</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318</v>
      </c>
      <c r="X26" s="41">
        <f>SUM(X20:X25)</f>
        <v>358</v>
      </c>
      <c r="Y26" s="41">
        <f>SUM(Y20:Y25)</f>
        <v>308</v>
      </c>
      <c r="Z26" s="41">
        <f>SUM(Z20:Z25)</f>
        <v>312</v>
      </c>
      <c r="AA26" s="42">
        <f>SUM(AA20:AA25)</f>
        <v>1296</v>
      </c>
      <c r="AB26" s="43"/>
      <c r="AC26" s="41">
        <f>SUM(AC20:AC25)</f>
        <v>211</v>
      </c>
      <c r="AD26" s="41">
        <f>SUM(AD20:AD25)</f>
        <v>289</v>
      </c>
      <c r="AE26" s="41">
        <f>SUM(AE20:AE25)</f>
        <v>228</v>
      </c>
      <c r="AF26" s="41">
        <f>SUM(AF20:AF25)</f>
        <v>334</v>
      </c>
      <c r="AG26" s="42">
        <f>SUM(AG20:AG25)</f>
        <v>1062</v>
      </c>
      <c r="AH26" s="43"/>
      <c r="AI26" s="41">
        <f>SUM(AI20:AI25)</f>
        <v>304</v>
      </c>
      <c r="AJ26" s="41">
        <f>SUM(AJ20:AJ25)</f>
        <v>322</v>
      </c>
      <c r="AK26" s="41">
        <f>SUM(AK20:AK25)</f>
        <v>337</v>
      </c>
      <c r="AL26" s="41">
        <f>SUM(AL20:AL25)</f>
        <v>276</v>
      </c>
      <c r="AM26" s="42">
        <f>SUM(AM20:AM25)</f>
        <v>1239</v>
      </c>
      <c r="AN26" s="43"/>
      <c r="AO26" s="41">
        <f>SUM(AO20:AO25)</f>
        <v>319</v>
      </c>
      <c r="AP26" s="41">
        <f>SUM(AP20:AP25)</f>
        <v>345</v>
      </c>
      <c r="AQ26" s="41">
        <f>SUM(AQ20:AQ25)</f>
        <v>317</v>
      </c>
      <c r="AR26" s="41">
        <f>SUM(AR20:AR25)</f>
        <v>327</v>
      </c>
      <c r="AS26" s="42">
        <f>SUM(AS20:AS25)</f>
        <v>1308</v>
      </c>
      <c r="AT26" s="43"/>
      <c r="AU26" s="41">
        <f>SUM(AU20:AU25)</f>
        <v>325</v>
      </c>
      <c r="AV26" s="41">
        <f>SUM(AV20:AV25)</f>
        <v>329</v>
      </c>
      <c r="AW26" s="41">
        <f>SUM(AW20:AW25)</f>
        <v>405</v>
      </c>
      <c r="AX26" s="41">
        <f>SUM(AX20:AX25)</f>
        <v>346</v>
      </c>
      <c r="AY26" s="42">
        <f>SUM(AY20:AY25)</f>
        <v>1405</v>
      </c>
      <c r="AZ26" s="43"/>
      <c r="BA26" s="41">
        <f>SUM(BA20:BA25)</f>
        <v>299</v>
      </c>
      <c r="BB26" s="41">
        <f>SUM(BB20:BB25)</f>
        <v>280</v>
      </c>
      <c r="BC26" s="41">
        <f>SUM(BC20:BC25)</f>
        <v>330</v>
      </c>
      <c r="BD26" s="41">
        <f>SUM(BD20:BD25)</f>
        <v>273</v>
      </c>
      <c r="BE26" s="42">
        <f>SUM(BE20:BE25)</f>
        <v>1182</v>
      </c>
      <c r="BF26" s="45">
        <f t="shared" si="39"/>
        <v>4</v>
      </c>
      <c r="BG26" s="17">
        <f t="shared" si="40"/>
        <v>4</v>
      </c>
      <c r="BH26" s="17">
        <f t="shared" si="41"/>
        <v>4</v>
      </c>
      <c r="BI26" s="17">
        <f t="shared" si="42"/>
        <v>4</v>
      </c>
      <c r="BJ26" s="17">
        <f t="shared" si="43"/>
        <v>4</v>
      </c>
      <c r="BK26" s="17">
        <f t="shared" si="44"/>
        <v>4</v>
      </c>
      <c r="BL26" s="17">
        <f t="shared" si="45"/>
        <v>4</v>
      </c>
      <c r="BM26" s="17">
        <f t="shared" si="46"/>
        <v>4</v>
      </c>
      <c r="BN26" s="17">
        <f t="shared" si="47"/>
        <v>4</v>
      </c>
      <c r="BO26" s="17">
        <f t="shared" si="48"/>
        <v>36</v>
      </c>
      <c r="BP26" s="17">
        <f t="shared" si="49"/>
        <v>11318</v>
      </c>
      <c r="BQ26" s="17">
        <f t="shared" si="50"/>
        <v>314.38888888888891</v>
      </c>
    </row>
    <row r="27" spans="1:69" ht="15.75" customHeight="1" x14ac:dyDescent="0.25">
      <c r="A27" s="37"/>
      <c r="B27" s="38" t="s">
        <v>36</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78</v>
      </c>
      <c r="W27" s="41">
        <f>W26+$V$27</f>
        <v>396</v>
      </c>
      <c r="X27" s="41">
        <f>X26+$V$27</f>
        <v>436</v>
      </c>
      <c r="Y27" s="41">
        <f>Y26+$V$27</f>
        <v>386</v>
      </c>
      <c r="Z27" s="41">
        <f>Z26+$V$27</f>
        <v>390</v>
      </c>
      <c r="AA27" s="42">
        <f>SUM(W27:Z27)</f>
        <v>1608</v>
      </c>
      <c r="AB27" s="40">
        <f>SUM(AB20:AB25)</f>
        <v>111</v>
      </c>
      <c r="AC27" s="41">
        <f>AC26+$AB$27</f>
        <v>322</v>
      </c>
      <c r="AD27" s="41">
        <f>AD26+$AB$27</f>
        <v>400</v>
      </c>
      <c r="AE27" s="41">
        <f>AE26+$AB$27</f>
        <v>339</v>
      </c>
      <c r="AF27" s="41">
        <f>AF26+$AB$27</f>
        <v>445</v>
      </c>
      <c r="AG27" s="42">
        <f>SUM(AC27:AF27)</f>
        <v>1506</v>
      </c>
      <c r="AH27" s="40">
        <f>SUM(AH20:AH25)</f>
        <v>94</v>
      </c>
      <c r="AI27" s="41">
        <f>AI26+$AH$27</f>
        <v>398</v>
      </c>
      <c r="AJ27" s="41">
        <f>AJ26+$AH$27</f>
        <v>416</v>
      </c>
      <c r="AK27" s="41">
        <f>AK26+$AH$27</f>
        <v>431</v>
      </c>
      <c r="AL27" s="41">
        <f>AL26+$AH$27</f>
        <v>370</v>
      </c>
      <c r="AM27" s="42">
        <f>SUM(AI27:AL27)</f>
        <v>1615</v>
      </c>
      <c r="AN27" s="40">
        <f>SUM(AN20:AN25)</f>
        <v>93</v>
      </c>
      <c r="AO27" s="41">
        <f>AO26+$AN$27</f>
        <v>412</v>
      </c>
      <c r="AP27" s="41">
        <f>AP26+$AN$27</f>
        <v>438</v>
      </c>
      <c r="AQ27" s="41">
        <f>AQ26+$AN$27</f>
        <v>410</v>
      </c>
      <c r="AR27" s="41">
        <f>AR26+$AN$27</f>
        <v>420</v>
      </c>
      <c r="AS27" s="42">
        <f>SUM(AO27:AR27)</f>
        <v>1680</v>
      </c>
      <c r="AT27" s="40">
        <f>SUM(AT20:AT25)</f>
        <v>93</v>
      </c>
      <c r="AU27" s="41">
        <f>AU26+$AT$27</f>
        <v>418</v>
      </c>
      <c r="AV27" s="41">
        <f>AV26+$AT$27</f>
        <v>422</v>
      </c>
      <c r="AW27" s="41">
        <f>AW26+$AT$27</f>
        <v>498</v>
      </c>
      <c r="AX27" s="41">
        <f>AX26+$AT$27</f>
        <v>439</v>
      </c>
      <c r="AY27" s="42">
        <f>SUM(AU27:AX27)</f>
        <v>1777</v>
      </c>
      <c r="AZ27" s="40">
        <f>SUM(AZ20:AZ25)</f>
        <v>79</v>
      </c>
      <c r="BA27" s="41">
        <f>BA26+$AZ$27</f>
        <v>378</v>
      </c>
      <c r="BB27" s="41">
        <f>BB26+$AZ$27</f>
        <v>359</v>
      </c>
      <c r="BC27" s="41">
        <f>BC26+$AZ$27</f>
        <v>409</v>
      </c>
      <c r="BD27" s="41">
        <f>BD26+$AZ$27</f>
        <v>352</v>
      </c>
      <c r="BE27" s="42">
        <f>SUM(BA27:BD27)</f>
        <v>1498</v>
      </c>
      <c r="BF27" s="45">
        <f t="shared" si="39"/>
        <v>4</v>
      </c>
      <c r="BG27" s="17">
        <f t="shared" si="40"/>
        <v>4</v>
      </c>
      <c r="BH27" s="17">
        <f t="shared" si="41"/>
        <v>4</v>
      </c>
      <c r="BI27" s="17">
        <f t="shared" si="42"/>
        <v>4</v>
      </c>
      <c r="BJ27" s="17">
        <f t="shared" si="43"/>
        <v>4</v>
      </c>
      <c r="BK27" s="17">
        <f t="shared" si="44"/>
        <v>4</v>
      </c>
      <c r="BL27" s="17">
        <f t="shared" si="45"/>
        <v>4</v>
      </c>
      <c r="BM27" s="17">
        <f t="shared" si="46"/>
        <v>4</v>
      </c>
      <c r="BN27" s="17">
        <f t="shared" si="47"/>
        <v>4</v>
      </c>
      <c r="BO27" s="17">
        <f t="shared" si="48"/>
        <v>36</v>
      </c>
      <c r="BP27" s="17">
        <f t="shared" si="49"/>
        <v>14598</v>
      </c>
      <c r="BQ27" s="17">
        <f t="shared" si="50"/>
        <v>405.5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1</v>
      </c>
      <c r="X28" s="41">
        <f t="shared" si="54"/>
        <v>1</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1</v>
      </c>
      <c r="AG28" s="42">
        <f t="shared" si="55"/>
        <v>0</v>
      </c>
      <c r="AH28" s="43"/>
      <c r="AI28" s="41">
        <f t="shared" ref="AI28:AM29" si="56">IF($AH$27&gt;0,IF(AI26=AI100,0.5,IF(AI26&gt;AI100,1,0)),0)</f>
        <v>1</v>
      </c>
      <c r="AJ28" s="41">
        <f t="shared" si="56"/>
        <v>1</v>
      </c>
      <c r="AK28" s="41">
        <f t="shared" si="56"/>
        <v>1</v>
      </c>
      <c r="AL28" s="41">
        <f t="shared" si="56"/>
        <v>1</v>
      </c>
      <c r="AM28" s="42">
        <f t="shared" si="56"/>
        <v>1</v>
      </c>
      <c r="AN28" s="43"/>
      <c r="AO28" s="41">
        <f t="shared" ref="AO28:AS29" si="57">IF($AN$27&gt;0,IF(AO26=AO116,0.5,IF(AO26&gt;AO116,1,0)),0)</f>
        <v>0</v>
      </c>
      <c r="AP28" s="41">
        <f t="shared" si="57"/>
        <v>1</v>
      </c>
      <c r="AQ28" s="41">
        <f t="shared" si="57"/>
        <v>1</v>
      </c>
      <c r="AR28" s="41">
        <f t="shared" si="57"/>
        <v>0</v>
      </c>
      <c r="AS28" s="42">
        <f t="shared" si="57"/>
        <v>1</v>
      </c>
      <c r="AT28" s="43"/>
      <c r="AU28" s="41">
        <f t="shared" ref="AU28:AY29" si="58">IF($AT$27&gt;0,IF(AU26=AU53,0.5,IF(AU26&gt;AU53,1,0)),0)</f>
        <v>1</v>
      </c>
      <c r="AV28" s="41">
        <f t="shared" si="58"/>
        <v>1</v>
      </c>
      <c r="AW28" s="41">
        <f t="shared" si="58"/>
        <v>1</v>
      </c>
      <c r="AX28" s="41">
        <f t="shared" si="58"/>
        <v>1</v>
      </c>
      <c r="AY28" s="42">
        <f t="shared" si="58"/>
        <v>1</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5</v>
      </c>
      <c r="BQ28" s="21"/>
    </row>
    <row r="29" spans="1:69" ht="15.75" customHeight="1" x14ac:dyDescent="0.25">
      <c r="A29" s="37"/>
      <c r="B29" s="38" t="s">
        <v>38</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1</v>
      </c>
      <c r="X29" s="41">
        <f t="shared" si="54"/>
        <v>1</v>
      </c>
      <c r="Y29" s="41">
        <f t="shared" si="54"/>
        <v>1</v>
      </c>
      <c r="Z29" s="41">
        <f t="shared" si="54"/>
        <v>1</v>
      </c>
      <c r="AA29" s="42">
        <f t="shared" si="54"/>
        <v>1</v>
      </c>
      <c r="AB29" s="43"/>
      <c r="AC29" s="41">
        <f t="shared" si="55"/>
        <v>0</v>
      </c>
      <c r="AD29" s="41">
        <f t="shared" si="55"/>
        <v>0</v>
      </c>
      <c r="AE29" s="41">
        <f t="shared" si="55"/>
        <v>0</v>
      </c>
      <c r="AF29" s="41">
        <f t="shared" si="55"/>
        <v>1</v>
      </c>
      <c r="AG29" s="42">
        <f t="shared" si="55"/>
        <v>0</v>
      </c>
      <c r="AH29" s="43"/>
      <c r="AI29" s="41">
        <f t="shared" si="56"/>
        <v>1</v>
      </c>
      <c r="AJ29" s="41">
        <f t="shared" si="56"/>
        <v>1</v>
      </c>
      <c r="AK29" s="41">
        <f t="shared" si="56"/>
        <v>1</v>
      </c>
      <c r="AL29" s="41">
        <f t="shared" si="56"/>
        <v>0</v>
      </c>
      <c r="AM29" s="42">
        <f t="shared" si="56"/>
        <v>1</v>
      </c>
      <c r="AN29" s="43"/>
      <c r="AO29" s="41">
        <f t="shared" si="57"/>
        <v>0</v>
      </c>
      <c r="AP29" s="41">
        <f t="shared" si="57"/>
        <v>1</v>
      </c>
      <c r="AQ29" s="41">
        <f t="shared" si="57"/>
        <v>1</v>
      </c>
      <c r="AR29" s="41">
        <f t="shared" si="57"/>
        <v>0</v>
      </c>
      <c r="AS29" s="42">
        <f t="shared" si="57"/>
        <v>1</v>
      </c>
      <c r="AT29" s="43"/>
      <c r="AU29" s="41">
        <f t="shared" si="58"/>
        <v>1</v>
      </c>
      <c r="AV29" s="41">
        <f t="shared" si="58"/>
        <v>1</v>
      </c>
      <c r="AW29" s="41">
        <f t="shared" si="58"/>
        <v>1</v>
      </c>
      <c r="AX29" s="41">
        <f t="shared" si="58"/>
        <v>0</v>
      </c>
      <c r="AY29" s="42">
        <f t="shared" si="58"/>
        <v>1</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5</v>
      </c>
      <c r="BQ29" s="21"/>
    </row>
    <row r="30" spans="1:69" ht="14.25" customHeight="1" x14ac:dyDescent="0.25">
      <c r="A30" s="49"/>
      <c r="B30" s="50" t="s">
        <v>39</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10</v>
      </c>
      <c r="AB30" s="52"/>
      <c r="AC30" s="53"/>
      <c r="AD30" s="53"/>
      <c r="AE30" s="53"/>
      <c r="AF30" s="53"/>
      <c r="AG30" s="54">
        <f>SUM(AC28+AD28+AE28+AF28+AG28+AC29+AD29+AE29+AF29+AG29)</f>
        <v>2</v>
      </c>
      <c r="AH30" s="52"/>
      <c r="AI30" s="53"/>
      <c r="AJ30" s="53"/>
      <c r="AK30" s="53"/>
      <c r="AL30" s="53"/>
      <c r="AM30" s="54">
        <f>SUM(AI28+AJ28+AK28+AL28+AM28+AI29+AJ29+AK29+AL29+AM29)</f>
        <v>9</v>
      </c>
      <c r="AN30" s="52"/>
      <c r="AO30" s="53"/>
      <c r="AP30" s="53"/>
      <c r="AQ30" s="53"/>
      <c r="AR30" s="53"/>
      <c r="AS30" s="54">
        <f>SUM(AO28+AP28+AQ28+AR28+AS28+AO29+AP29+AQ29+AR29+AS29)</f>
        <v>6</v>
      </c>
      <c r="AT30" s="52"/>
      <c r="AU30" s="53"/>
      <c r="AV30" s="53"/>
      <c r="AW30" s="53"/>
      <c r="AX30" s="53"/>
      <c r="AY30" s="54">
        <f>SUM(AU28+AV28+AW28+AX28+AY28+AU29+AV29+AW29+AX29+AY29)</f>
        <v>9</v>
      </c>
      <c r="AZ30" s="52"/>
      <c r="BA30" s="53"/>
      <c r="BB30" s="53"/>
      <c r="BC30" s="53"/>
      <c r="BD30" s="53"/>
      <c r="BE30" s="54">
        <f>SUM(BA28+BB28+BC28+BD28+BE28+BA29+BB29+BC29+BD29+BE29)</f>
        <v>0</v>
      </c>
      <c r="BF30" s="55"/>
      <c r="BG30" s="56"/>
      <c r="BH30" s="56"/>
      <c r="BI30" s="56"/>
      <c r="BJ30" s="56"/>
      <c r="BK30" s="56"/>
      <c r="BL30" s="56"/>
      <c r="BM30" s="56"/>
      <c r="BN30" s="56"/>
      <c r="BO30" s="56"/>
      <c r="BP30" s="57">
        <f t="shared" si="49"/>
        <v>49</v>
      </c>
      <c r="BQ30" s="56"/>
    </row>
    <row r="31" spans="1:69" ht="27" customHeight="1" x14ac:dyDescent="0.25">
      <c r="A31" s="31">
        <v>3</v>
      </c>
      <c r="B31" s="178" t="s">
        <v>44</v>
      </c>
      <c r="C31" s="180"/>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v>42</v>
      </c>
      <c r="W32" s="44">
        <v>172</v>
      </c>
      <c r="X32" s="44">
        <v>156</v>
      </c>
      <c r="Y32" s="44">
        <v>167</v>
      </c>
      <c r="Z32" s="44">
        <v>179</v>
      </c>
      <c r="AA32" s="42">
        <f t="shared" ref="AA32:AA38" si="63">SUM(W32:Z32)</f>
        <v>674</v>
      </c>
      <c r="AB32" s="43">
        <v>42</v>
      </c>
      <c r="AC32" s="44">
        <v>173</v>
      </c>
      <c r="AD32" s="44">
        <v>138</v>
      </c>
      <c r="AE32" s="44">
        <v>133</v>
      </c>
      <c r="AF32" s="44">
        <v>147</v>
      </c>
      <c r="AG32" s="42">
        <f t="shared" ref="AG32:AG37" si="64">SUM(AC32:AF32)</f>
        <v>591</v>
      </c>
      <c r="AH32" s="43">
        <v>42</v>
      </c>
      <c r="AI32" s="44">
        <v>157</v>
      </c>
      <c r="AJ32" s="44">
        <v>180</v>
      </c>
      <c r="AK32" s="44">
        <v>225</v>
      </c>
      <c r="AL32" s="44">
        <v>199</v>
      </c>
      <c r="AM32" s="42">
        <f t="shared" ref="AM32:AM37" si="65">SUM(AI32:AL32)</f>
        <v>761</v>
      </c>
      <c r="AN32" s="43">
        <v>40</v>
      </c>
      <c r="AO32" s="44">
        <v>145</v>
      </c>
      <c r="AP32" s="44">
        <v>156</v>
      </c>
      <c r="AQ32" s="44">
        <v>202</v>
      </c>
      <c r="AR32" s="44">
        <v>143</v>
      </c>
      <c r="AS32" s="42">
        <f t="shared" ref="AS32:AS37" si="66">SUM(AO32:AR32)</f>
        <v>646</v>
      </c>
      <c r="AT32" s="43">
        <v>40</v>
      </c>
      <c r="AU32" s="44">
        <v>152</v>
      </c>
      <c r="AV32" s="44">
        <v>152</v>
      </c>
      <c r="AW32" s="44">
        <v>170</v>
      </c>
      <c r="AX32" s="44">
        <v>176</v>
      </c>
      <c r="AY32" s="42">
        <f t="shared" ref="AY32:AY37" si="67">SUM(AU32:AX32)</f>
        <v>650</v>
      </c>
      <c r="AZ32" s="43">
        <v>40</v>
      </c>
      <c r="BA32" s="44">
        <v>141</v>
      </c>
      <c r="BB32" s="44">
        <v>159</v>
      </c>
      <c r="BC32" s="44">
        <v>184</v>
      </c>
      <c r="BD32" s="44">
        <v>173</v>
      </c>
      <c r="BE32" s="42">
        <f t="shared" ref="BE32:BE37" si="68">SUM(BA32:BD32)</f>
        <v>657</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4</v>
      </c>
      <c r="BL32" s="17">
        <f t="shared" ref="BL32:BL37" si="75">SUM((IF(AO32&gt;0,1,0)+(IF(AP32&gt;0,1,0)+(IF(AQ32&gt;0,1,0)+(IF(AR32&gt;0,1,0))))))</f>
        <v>4</v>
      </c>
      <c r="BM32" s="17">
        <f t="shared" ref="BM32:BM37" si="76">SUM((IF(AU32&gt;0,1,0)+(IF(AV32&gt;0,1,0)+(IF(AW32&gt;0,1,0)+(IF(AX32&gt;0,1,0))))))</f>
        <v>4</v>
      </c>
      <c r="BN32" s="17">
        <f t="shared" ref="BN32:BN37" si="77">SUM((IF(BA32&gt;0,1,0)+(IF(BB32&gt;0,1,0)+(IF(BC32&gt;0,1,0)+(IF(BD32&gt;0,1,0))))))</f>
        <v>4</v>
      </c>
      <c r="BO32" s="17">
        <f t="shared" ref="BO32:BO37" si="78">SUM(BF32:BN32)</f>
        <v>36</v>
      </c>
      <c r="BP32" s="17">
        <f t="shared" ref="BP32:BP37" si="79">I32+O32+U32+AA32+AG32+AM32+AS32+AY32+BE32</f>
        <v>5835</v>
      </c>
      <c r="BQ32" s="17">
        <f t="shared" ref="BQ32:BQ37" si="80">BP32/BO32</f>
        <v>162.08333333333334</v>
      </c>
    </row>
    <row r="33" spans="1:69" ht="15.75" customHeight="1" x14ac:dyDescent="0.25">
      <c r="A33" s="37"/>
      <c r="B33" s="38" t="s">
        <v>47</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v>29</v>
      </c>
      <c r="W33" s="44">
        <v>188</v>
      </c>
      <c r="X33" s="44">
        <v>148</v>
      </c>
      <c r="Y33" s="44">
        <v>194</v>
      </c>
      <c r="Z33" s="44">
        <v>190</v>
      </c>
      <c r="AA33" s="42">
        <f t="shared" si="63"/>
        <v>720</v>
      </c>
      <c r="AB33" s="43">
        <v>29</v>
      </c>
      <c r="AC33" s="44">
        <v>156</v>
      </c>
      <c r="AD33" s="44">
        <v>210</v>
      </c>
      <c r="AE33" s="44">
        <v>147</v>
      </c>
      <c r="AF33" s="44">
        <v>163</v>
      </c>
      <c r="AG33" s="42">
        <f t="shared" si="64"/>
        <v>676</v>
      </c>
      <c r="AH33" s="43">
        <v>29</v>
      </c>
      <c r="AI33" s="44">
        <v>182</v>
      </c>
      <c r="AJ33" s="44">
        <v>179</v>
      </c>
      <c r="AK33" s="44">
        <v>176</v>
      </c>
      <c r="AL33" s="44">
        <v>160</v>
      </c>
      <c r="AM33" s="42">
        <f t="shared" si="65"/>
        <v>697</v>
      </c>
      <c r="AN33" s="43">
        <v>30</v>
      </c>
      <c r="AO33" s="44">
        <v>159</v>
      </c>
      <c r="AP33" s="44">
        <v>191</v>
      </c>
      <c r="AQ33" s="44">
        <v>205</v>
      </c>
      <c r="AR33" s="44">
        <v>152</v>
      </c>
      <c r="AS33" s="42">
        <f t="shared" si="66"/>
        <v>707</v>
      </c>
      <c r="AT33" s="43">
        <v>30</v>
      </c>
      <c r="AU33" s="44">
        <v>181</v>
      </c>
      <c r="AV33" s="44">
        <v>171</v>
      </c>
      <c r="AW33" s="44">
        <v>145</v>
      </c>
      <c r="AX33" s="44">
        <v>212</v>
      </c>
      <c r="AY33" s="42">
        <f t="shared" si="67"/>
        <v>709</v>
      </c>
      <c r="AZ33" s="43">
        <v>30</v>
      </c>
      <c r="BA33" s="44">
        <v>193</v>
      </c>
      <c r="BB33" s="44">
        <v>131</v>
      </c>
      <c r="BC33" s="44">
        <v>161</v>
      </c>
      <c r="BD33" s="44">
        <v>166</v>
      </c>
      <c r="BE33" s="42">
        <f t="shared" si="68"/>
        <v>651</v>
      </c>
      <c r="BF33" s="45">
        <f t="shared" si="69"/>
        <v>4</v>
      </c>
      <c r="BG33" s="17">
        <f t="shared" si="70"/>
        <v>4</v>
      </c>
      <c r="BH33" s="17">
        <f t="shared" si="71"/>
        <v>4</v>
      </c>
      <c r="BI33" s="17">
        <f t="shared" si="72"/>
        <v>4</v>
      </c>
      <c r="BJ33" s="17">
        <f t="shared" si="73"/>
        <v>4</v>
      </c>
      <c r="BK33" s="17">
        <f t="shared" si="74"/>
        <v>4</v>
      </c>
      <c r="BL33" s="17">
        <f t="shared" si="75"/>
        <v>4</v>
      </c>
      <c r="BM33" s="17">
        <f t="shared" si="76"/>
        <v>4</v>
      </c>
      <c r="BN33" s="17">
        <f t="shared" si="77"/>
        <v>4</v>
      </c>
      <c r="BO33" s="17">
        <f t="shared" si="78"/>
        <v>36</v>
      </c>
      <c r="BP33" s="17">
        <f t="shared" si="79"/>
        <v>6344</v>
      </c>
      <c r="BQ33" s="17">
        <f t="shared" si="80"/>
        <v>176.22222222222223</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360</v>
      </c>
      <c r="X39" s="41">
        <f>SUM(X32:X38)</f>
        <v>304</v>
      </c>
      <c r="Y39" s="41">
        <f>SUM(Y32:Y38)</f>
        <v>361</v>
      </c>
      <c r="Z39" s="41">
        <f>SUM(Z32:Z38)</f>
        <v>369</v>
      </c>
      <c r="AA39" s="42">
        <f>SUM(AA32:AA37)</f>
        <v>1394</v>
      </c>
      <c r="AB39" s="43"/>
      <c r="AC39" s="41">
        <f>SUM(AC32:AC37)</f>
        <v>329</v>
      </c>
      <c r="AD39" s="41">
        <f>SUM(AD32:AD37)</f>
        <v>348</v>
      </c>
      <c r="AE39" s="41">
        <f>SUM(AE32:AE37)</f>
        <v>280</v>
      </c>
      <c r="AF39" s="41">
        <f>SUM(AF32:AF37)</f>
        <v>310</v>
      </c>
      <c r="AG39" s="42">
        <f>SUM(AG32:AG37)</f>
        <v>1267</v>
      </c>
      <c r="AH39" s="43"/>
      <c r="AI39" s="41">
        <f>SUM(AI32:AI37)</f>
        <v>339</v>
      </c>
      <c r="AJ39" s="41">
        <f>SUM(AJ32:AJ37)</f>
        <v>359</v>
      </c>
      <c r="AK39" s="41">
        <f>SUM(AK32:AK37)</f>
        <v>401</v>
      </c>
      <c r="AL39" s="41">
        <f>SUM(AL32:AL37)</f>
        <v>359</v>
      </c>
      <c r="AM39" s="42">
        <f>SUM(AM32:AM37)</f>
        <v>1458</v>
      </c>
      <c r="AN39" s="43"/>
      <c r="AO39" s="41">
        <f>SUM(AO32:AO37)</f>
        <v>304</v>
      </c>
      <c r="AP39" s="41">
        <f>SUM(AP32:AP37)</f>
        <v>347</v>
      </c>
      <c r="AQ39" s="41">
        <f>SUM(AQ32:AQ37)</f>
        <v>407</v>
      </c>
      <c r="AR39" s="41">
        <f>SUM(AR32:AR37)</f>
        <v>295</v>
      </c>
      <c r="AS39" s="42">
        <f>SUM(AS32:AS37)</f>
        <v>1353</v>
      </c>
      <c r="AT39" s="43"/>
      <c r="AU39" s="41">
        <f>SUM(AU32:AU37)</f>
        <v>333</v>
      </c>
      <c r="AV39" s="41">
        <f>SUM(AV32:AV37)</f>
        <v>323</v>
      </c>
      <c r="AW39" s="41">
        <f>SUM(AW32:AW37)</f>
        <v>315</v>
      </c>
      <c r="AX39" s="41">
        <f>SUM(AX32:AX37)</f>
        <v>388</v>
      </c>
      <c r="AY39" s="42">
        <f>SUM(AY32:AY37)</f>
        <v>1359</v>
      </c>
      <c r="AZ39" s="43"/>
      <c r="BA39" s="41">
        <f>SUM(BA32:BA37)</f>
        <v>334</v>
      </c>
      <c r="BB39" s="41">
        <f>SUM(BB32:BB37)</f>
        <v>290</v>
      </c>
      <c r="BC39" s="41">
        <f>SUM(BC32:BC37)</f>
        <v>345</v>
      </c>
      <c r="BD39" s="41">
        <f>SUM(BD32:BD37)</f>
        <v>339</v>
      </c>
      <c r="BE39" s="42">
        <f>SUM(BE32:BE37)</f>
        <v>1308</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4</v>
      </c>
      <c r="BL39" s="17">
        <f>SUM((IF(AO39&gt;0,1,0)+(IF(AP39&gt;0,1,0)+(IF(AQ39&gt;0,1,0)+(IF(AR39&gt;0,1,0))))))</f>
        <v>4</v>
      </c>
      <c r="BM39" s="17">
        <f>SUM((IF(AU39&gt;0,1,0)+(IF(AV39&gt;0,1,0)+(IF(AW39&gt;0,1,0)+(IF(AX39&gt;0,1,0))))))</f>
        <v>4</v>
      </c>
      <c r="BN39" s="17">
        <f>SUM((IF(BA39&gt;0,1,0)+(IF(BB39&gt;0,1,0)+(IF(BC39&gt;0,1,0)+(IF(BD39&gt;0,1,0))))))</f>
        <v>4</v>
      </c>
      <c r="BO39" s="17">
        <f>SUM(BF39:BN39)</f>
        <v>36</v>
      </c>
      <c r="BP39" s="17">
        <f>I39+O39+U39+AA39+AG39+AM39+AS39+AY39+BE39</f>
        <v>12179</v>
      </c>
      <c r="BQ39" s="17">
        <f>BP39/BO39</f>
        <v>338.30555555555554</v>
      </c>
    </row>
    <row r="40" spans="1:69" ht="15.75" customHeight="1" x14ac:dyDescent="0.25">
      <c r="A40" s="37"/>
      <c r="B40" s="38" t="s">
        <v>36</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71</v>
      </c>
      <c r="W40" s="41">
        <f>W39+$V$40</f>
        <v>431</v>
      </c>
      <c r="X40" s="41">
        <f>X39+$V$40</f>
        <v>375</v>
      </c>
      <c r="Y40" s="41">
        <f>Y39+$V$40</f>
        <v>432</v>
      </c>
      <c r="Z40" s="41">
        <f>Z39+$V$40</f>
        <v>440</v>
      </c>
      <c r="AA40" s="42">
        <f>W40+X40+Y40+Z40</f>
        <v>1678</v>
      </c>
      <c r="AB40" s="40">
        <f>SUM(AB32:AB37)</f>
        <v>71</v>
      </c>
      <c r="AC40" s="41">
        <f>AC39+$AB$40</f>
        <v>400</v>
      </c>
      <c r="AD40" s="41">
        <f>AD39+$AB$40</f>
        <v>419</v>
      </c>
      <c r="AE40" s="41">
        <f>AE39+$AB$40</f>
        <v>351</v>
      </c>
      <c r="AF40" s="41">
        <f>AF39+$AB$40</f>
        <v>381</v>
      </c>
      <c r="AG40" s="42">
        <f>AC40+AD40+AE40+AF40</f>
        <v>1551</v>
      </c>
      <c r="AH40" s="40">
        <f>SUM(AH32:AH37)</f>
        <v>71</v>
      </c>
      <c r="AI40" s="41">
        <f>AI39+$AH$40</f>
        <v>410</v>
      </c>
      <c r="AJ40" s="41">
        <f>AJ39+$AH$40</f>
        <v>430</v>
      </c>
      <c r="AK40" s="41">
        <f>AK39+$AH$40</f>
        <v>472</v>
      </c>
      <c r="AL40" s="41">
        <f>AL39+$AH$40</f>
        <v>430</v>
      </c>
      <c r="AM40" s="42">
        <f>AI40+AJ40+AK40+AL40</f>
        <v>1742</v>
      </c>
      <c r="AN40" s="40">
        <f>SUM(AN32:AN37)</f>
        <v>70</v>
      </c>
      <c r="AO40" s="41">
        <f>AO39+$AN$40</f>
        <v>374</v>
      </c>
      <c r="AP40" s="41">
        <f>AP39+$AN$40</f>
        <v>417</v>
      </c>
      <c r="AQ40" s="41">
        <f>AQ39+$AN$40</f>
        <v>477</v>
      </c>
      <c r="AR40" s="41">
        <f>AR39+$AN$40</f>
        <v>365</v>
      </c>
      <c r="AS40" s="42">
        <f>AO40+AP40+AQ40+AR40</f>
        <v>1633</v>
      </c>
      <c r="AT40" s="40">
        <f>SUM(AT32:AT37)</f>
        <v>70</v>
      </c>
      <c r="AU40" s="41">
        <f>AU39+$AT$40</f>
        <v>403</v>
      </c>
      <c r="AV40" s="41">
        <f>AV39+$AT$40</f>
        <v>393</v>
      </c>
      <c r="AW40" s="41">
        <f>AW39+$AT$40</f>
        <v>385</v>
      </c>
      <c r="AX40" s="41">
        <f>AX39+$AT$40</f>
        <v>458</v>
      </c>
      <c r="AY40" s="42">
        <f>AU40+AV40+AW40+AX40</f>
        <v>1639</v>
      </c>
      <c r="AZ40" s="40">
        <f>SUM(AZ32:AZ37)</f>
        <v>70</v>
      </c>
      <c r="BA40" s="41">
        <f>BA39+$AZ$40</f>
        <v>404</v>
      </c>
      <c r="BB40" s="41">
        <f>BB39+$AZ$40</f>
        <v>360</v>
      </c>
      <c r="BC40" s="41">
        <f>BC39+$AZ$40</f>
        <v>415</v>
      </c>
      <c r="BD40" s="41">
        <f>BD39+$AZ$40</f>
        <v>409</v>
      </c>
      <c r="BE40" s="42">
        <f>BA40+BB40+BC40+BD40</f>
        <v>1588</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4</v>
      </c>
      <c r="BL40" s="17">
        <f>SUM((IF(AO40&gt;0,1,0)+(IF(AP40&gt;0,1,0)+(IF(AQ40&gt;0,1,0)+(IF(AR40&gt;0,1,0))))))</f>
        <v>4</v>
      </c>
      <c r="BM40" s="17">
        <f>SUM((IF(AU40&gt;0,1,0)+(IF(AV40&gt;0,1,0)+(IF(AW40&gt;0,1,0)+(IF(AX40&gt;0,1,0))))))</f>
        <v>4</v>
      </c>
      <c r="BN40" s="17">
        <f>SUM((IF(BA40&gt;0,1,0)+(IF(BB40&gt;0,1,0)+(IF(BC40&gt;0,1,0)+(IF(BD40&gt;0,1,0))))))</f>
        <v>4</v>
      </c>
      <c r="BO40" s="17">
        <f>SUM(BF40:BN40)</f>
        <v>36</v>
      </c>
      <c r="BP40" s="17">
        <f>I40+O40+U40+AA40+AG40+AM40+AS40+AY40+BE40</f>
        <v>14711</v>
      </c>
      <c r="BQ40" s="17">
        <f>BP40/BO40</f>
        <v>408.63888888888891</v>
      </c>
    </row>
    <row r="41" spans="1:69" ht="15.75" customHeight="1" x14ac:dyDescent="0.25">
      <c r="A41" s="37"/>
      <c r="B41" s="38" t="s">
        <v>37</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1</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1</v>
      </c>
      <c r="AL41" s="41">
        <f t="shared" si="86"/>
        <v>1</v>
      </c>
      <c r="AM41" s="42">
        <f t="shared" si="86"/>
        <v>1</v>
      </c>
      <c r="AN41" s="43"/>
      <c r="AO41" s="41">
        <f t="shared" ref="AO41:AS42" si="87">IF($AN$40&gt;0,IF(AO39=AO144,0.5,IF(AO39&gt;AO144,1,0)),0)</f>
        <v>1</v>
      </c>
      <c r="AP41" s="41">
        <f t="shared" si="87"/>
        <v>0</v>
      </c>
      <c r="AQ41" s="41">
        <f t="shared" si="87"/>
        <v>1</v>
      </c>
      <c r="AR41" s="41">
        <f t="shared" si="87"/>
        <v>0</v>
      </c>
      <c r="AS41" s="42">
        <f t="shared" si="87"/>
        <v>1</v>
      </c>
      <c r="AT41" s="43"/>
      <c r="AU41" s="41">
        <f t="shared" ref="AU41:AY42" si="88">IF($AT$40&gt;0,IF(AU39=AU128,0.5,IF(AU39&gt;AU128,1,0)),0)</f>
        <v>0</v>
      </c>
      <c r="AV41" s="41">
        <f t="shared" si="88"/>
        <v>0</v>
      </c>
      <c r="AW41" s="41">
        <f t="shared" si="88"/>
        <v>0</v>
      </c>
      <c r="AX41" s="41">
        <f t="shared" si="88"/>
        <v>1</v>
      </c>
      <c r="AY41" s="42">
        <f t="shared" si="88"/>
        <v>0</v>
      </c>
      <c r="AZ41" s="43"/>
      <c r="BA41" s="41">
        <f t="shared" ref="BA41:BE42" si="89">IF($AZ$40&gt;0,IF(BA39=BA82,0.5,IF(BA39&gt;BA82,1,0)),0)</f>
        <v>1</v>
      </c>
      <c r="BB41" s="41">
        <f t="shared" si="89"/>
        <v>0</v>
      </c>
      <c r="BC41" s="41">
        <f t="shared" si="89"/>
        <v>1</v>
      </c>
      <c r="BD41" s="41">
        <f t="shared" si="89"/>
        <v>1</v>
      </c>
      <c r="BE41" s="42">
        <f t="shared" si="89"/>
        <v>1</v>
      </c>
      <c r="BF41" s="48"/>
      <c r="BG41" s="21"/>
      <c r="BH41" s="21"/>
      <c r="BI41" s="21"/>
      <c r="BJ41" s="21"/>
      <c r="BK41" s="21"/>
      <c r="BL41" s="21"/>
      <c r="BM41" s="21"/>
      <c r="BN41" s="21"/>
      <c r="BO41" s="21"/>
      <c r="BP41" s="17">
        <f>I41+O41+U41+AA41+AG41+AM41+AS41+AY41+BE41</f>
        <v>7</v>
      </c>
      <c r="BQ41" s="21"/>
    </row>
    <row r="42" spans="1:69" ht="15.75" customHeight="1" x14ac:dyDescent="0.25">
      <c r="A42" s="37"/>
      <c r="B42" s="38" t="s">
        <v>38</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1</v>
      </c>
      <c r="X42" s="41">
        <f t="shared" si="84"/>
        <v>0</v>
      </c>
      <c r="Y42" s="41">
        <f t="shared" si="84"/>
        <v>1</v>
      </c>
      <c r="Z42" s="41">
        <f t="shared" si="84"/>
        <v>1</v>
      </c>
      <c r="AA42" s="42">
        <f t="shared" si="84"/>
        <v>1</v>
      </c>
      <c r="AB42" s="43"/>
      <c r="AC42" s="41">
        <f t="shared" si="85"/>
        <v>0</v>
      </c>
      <c r="AD42" s="41">
        <f t="shared" si="85"/>
        <v>1</v>
      </c>
      <c r="AE42" s="41">
        <f t="shared" si="85"/>
        <v>0</v>
      </c>
      <c r="AF42" s="41">
        <f t="shared" si="85"/>
        <v>0</v>
      </c>
      <c r="AG42" s="42">
        <f t="shared" si="85"/>
        <v>0</v>
      </c>
      <c r="AH42" s="43"/>
      <c r="AI42" s="41">
        <f t="shared" si="86"/>
        <v>0</v>
      </c>
      <c r="AJ42" s="41">
        <f t="shared" si="86"/>
        <v>0</v>
      </c>
      <c r="AK42" s="41">
        <f t="shared" si="86"/>
        <v>1</v>
      </c>
      <c r="AL42" s="41">
        <f t="shared" si="86"/>
        <v>1</v>
      </c>
      <c r="AM42" s="42">
        <f t="shared" si="86"/>
        <v>1</v>
      </c>
      <c r="AN42" s="43"/>
      <c r="AO42" s="41">
        <f t="shared" si="87"/>
        <v>0</v>
      </c>
      <c r="AP42" s="41">
        <f t="shared" si="87"/>
        <v>0</v>
      </c>
      <c r="AQ42" s="41">
        <f t="shared" si="87"/>
        <v>1</v>
      </c>
      <c r="AR42" s="41">
        <f t="shared" si="87"/>
        <v>0</v>
      </c>
      <c r="AS42" s="42">
        <f t="shared" si="87"/>
        <v>0</v>
      </c>
      <c r="AT42" s="43"/>
      <c r="AU42" s="41">
        <f t="shared" si="88"/>
        <v>0</v>
      </c>
      <c r="AV42" s="41">
        <f t="shared" si="88"/>
        <v>0</v>
      </c>
      <c r="AW42" s="41">
        <f t="shared" si="88"/>
        <v>0</v>
      </c>
      <c r="AX42" s="41">
        <f t="shared" si="88"/>
        <v>1</v>
      </c>
      <c r="AY42" s="42">
        <f t="shared" si="88"/>
        <v>0</v>
      </c>
      <c r="AZ42" s="43"/>
      <c r="BA42" s="41">
        <f t="shared" si="89"/>
        <v>0</v>
      </c>
      <c r="BB42" s="41">
        <f t="shared" si="89"/>
        <v>0</v>
      </c>
      <c r="BC42" s="41">
        <f t="shared" si="89"/>
        <v>1</v>
      </c>
      <c r="BD42" s="41">
        <f t="shared" si="89"/>
        <v>0</v>
      </c>
      <c r="BE42" s="42">
        <f t="shared" si="89"/>
        <v>0</v>
      </c>
      <c r="BF42" s="48"/>
      <c r="BG42" s="21"/>
      <c r="BH42" s="21"/>
      <c r="BI42" s="21"/>
      <c r="BJ42" s="21"/>
      <c r="BK42" s="21"/>
      <c r="BL42" s="21"/>
      <c r="BM42" s="21"/>
      <c r="BN42" s="21"/>
      <c r="BO42" s="21"/>
      <c r="BP42" s="17">
        <f>I42+O42+U42+AA42+AG42+AM42+AS42+AY42+BE42</f>
        <v>4</v>
      </c>
      <c r="BQ42" s="21"/>
    </row>
    <row r="43" spans="1:69" ht="14.25" customHeight="1" x14ac:dyDescent="0.25">
      <c r="A43" s="49"/>
      <c r="B43" s="50" t="s">
        <v>39</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9</v>
      </c>
      <c r="AB43" s="52"/>
      <c r="AC43" s="53"/>
      <c r="AD43" s="53"/>
      <c r="AE43" s="53"/>
      <c r="AF43" s="53"/>
      <c r="AG43" s="54">
        <f>SUM(AC41+AD41+AE41+AF41+AG41+AC42+AD42+AE42+AF42+AG42)</f>
        <v>6</v>
      </c>
      <c r="AH43" s="52"/>
      <c r="AI43" s="53"/>
      <c r="AJ43" s="53"/>
      <c r="AK43" s="53"/>
      <c r="AL43" s="53"/>
      <c r="AM43" s="54">
        <f>SUM(AI41+AJ41+AK41+AL41+AM41+AI42+AJ42+AK42+AL42+AM42)</f>
        <v>6</v>
      </c>
      <c r="AN43" s="52"/>
      <c r="AO43" s="53"/>
      <c r="AP43" s="53"/>
      <c r="AQ43" s="53"/>
      <c r="AR43" s="53"/>
      <c r="AS43" s="54">
        <f>SUM(AO41+AP41+AQ41+AR41+AS41+AO42+AP42+AQ42+AR42+AS42)</f>
        <v>4</v>
      </c>
      <c r="AT43" s="52"/>
      <c r="AU43" s="53"/>
      <c r="AV43" s="53"/>
      <c r="AW43" s="53"/>
      <c r="AX43" s="53"/>
      <c r="AY43" s="54">
        <f>SUM(AU41+AV41+AW41+AX41+AY41+AU42+AV42+AW42+AX42+AY42)</f>
        <v>2</v>
      </c>
      <c r="AZ43" s="52"/>
      <c r="BA43" s="53"/>
      <c r="BB43" s="53"/>
      <c r="BC43" s="53"/>
      <c r="BD43" s="53"/>
      <c r="BE43" s="54">
        <f>SUM(BA41+BB41+BC41+BD41+BE41+BA42+BB42+BC42+BD42+BE42)</f>
        <v>5</v>
      </c>
      <c r="BF43" s="55"/>
      <c r="BG43" s="56"/>
      <c r="BH43" s="56"/>
      <c r="BI43" s="56"/>
      <c r="BJ43" s="56"/>
      <c r="BK43" s="56"/>
      <c r="BL43" s="56"/>
      <c r="BM43" s="56"/>
      <c r="BN43" s="56"/>
      <c r="BO43" s="56"/>
      <c r="BP43" s="57">
        <f>I43+O43+U43+AA43+AG43+AM43+AS43+AY43+BE43</f>
        <v>50</v>
      </c>
      <c r="BQ43" s="56"/>
    </row>
    <row r="44" spans="1:69" ht="27" customHeight="1" x14ac:dyDescent="0.25">
      <c r="A44" s="31">
        <v>4</v>
      </c>
      <c r="B44" s="178" t="s">
        <v>49</v>
      </c>
      <c r="C44" s="179"/>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v>38</v>
      </c>
      <c r="AC45" s="44">
        <v>171</v>
      </c>
      <c r="AD45" s="44">
        <v>169</v>
      </c>
      <c r="AE45" s="44">
        <v>171</v>
      </c>
      <c r="AF45" s="44">
        <v>148</v>
      </c>
      <c r="AG45" s="42">
        <f t="shared" ref="AG45:AG52" si="94">SUM(AC45:AF45)</f>
        <v>659</v>
      </c>
      <c r="AH45" s="43">
        <v>38</v>
      </c>
      <c r="AI45" s="44">
        <v>163</v>
      </c>
      <c r="AJ45" s="44">
        <v>163</v>
      </c>
      <c r="AK45" s="44">
        <v>149</v>
      </c>
      <c r="AL45" s="44">
        <v>160</v>
      </c>
      <c r="AM45" s="42">
        <f t="shared" ref="AM45:AM52" si="95">SUM(AI45:AL45)</f>
        <v>635</v>
      </c>
      <c r="AN45" s="43">
        <v>39</v>
      </c>
      <c r="AO45" s="44">
        <v>126</v>
      </c>
      <c r="AP45" s="44">
        <v>167</v>
      </c>
      <c r="AQ45" s="44">
        <v>211</v>
      </c>
      <c r="AR45" s="44">
        <v>165</v>
      </c>
      <c r="AS45" s="42">
        <f t="shared" ref="AS45:AS52" si="96">SUM(AO45:AR45)</f>
        <v>669</v>
      </c>
      <c r="AT45" s="43">
        <v>39</v>
      </c>
      <c r="AU45" s="44">
        <v>135</v>
      </c>
      <c r="AV45" s="44">
        <v>149</v>
      </c>
      <c r="AW45" s="44">
        <v>167</v>
      </c>
      <c r="AX45" s="44">
        <v>179</v>
      </c>
      <c r="AY45" s="42">
        <f t="shared" ref="AY45:AY52" si="97">SUM(AU45:AX45)</f>
        <v>630</v>
      </c>
      <c r="AZ45" s="43">
        <v>39</v>
      </c>
      <c r="BA45" s="44">
        <v>171</v>
      </c>
      <c r="BB45" s="44">
        <v>158</v>
      </c>
      <c r="BC45" s="44">
        <v>199</v>
      </c>
      <c r="BD45" s="44">
        <v>143</v>
      </c>
      <c r="BE45" s="42">
        <f t="shared" ref="BE45:BE52" si="98">SUM(BA45:BD45)</f>
        <v>671</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4</v>
      </c>
      <c r="BK45" s="17">
        <f t="shared" ref="BK45:BK54" si="104">SUM((IF(AI45&gt;0,1,0)+(IF(AJ45&gt;0,1,0)+(IF(AK45&gt;0,1,0)+(IF(AL45&gt;0,1,0))))))</f>
        <v>4</v>
      </c>
      <c r="BL45" s="17">
        <f t="shared" ref="BL45:BL54" si="105">SUM((IF(AO45&gt;0,1,0)+(IF(AP45&gt;0,1,0)+(IF(AQ45&gt;0,1,0)+(IF(AR45&gt;0,1,0))))))</f>
        <v>4</v>
      </c>
      <c r="BM45" s="17">
        <f t="shared" ref="BM45:BM54" si="106">SUM((IF(AU45&gt;0,1,0)+(IF(AV45&gt;0,1,0)+(IF(AW45&gt;0,1,0)+(IF(AX45&gt;0,1,0))))))</f>
        <v>4</v>
      </c>
      <c r="BN45" s="17">
        <f t="shared" ref="BN45:BN54" si="107">SUM((IF(BA45&gt;0,1,0)+(IF(BB45&gt;0,1,0)+(IF(BC45&gt;0,1,0)+(IF(BD45&gt;0,1,0))))))</f>
        <v>4</v>
      </c>
      <c r="BO45" s="17">
        <f t="shared" ref="BO45:BO54" si="108">SUM(BF45:BN45)</f>
        <v>32</v>
      </c>
      <c r="BP45" s="17">
        <f t="shared" ref="BP45:BP57" si="109">I45+O45+U45+AA45+AG45+AM45+AS45+AY45+BE45</f>
        <v>5298</v>
      </c>
      <c r="BQ45" s="17">
        <f t="shared" ref="BQ45:BQ54" si="110">BP45/BO45</f>
        <v>165.5625</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v>52</v>
      </c>
      <c r="BA46" s="44">
        <v>125</v>
      </c>
      <c r="BB46" s="44">
        <v>165</v>
      </c>
      <c r="BC46" s="44">
        <v>175</v>
      </c>
      <c r="BD46" s="44">
        <v>169</v>
      </c>
      <c r="BE46" s="42">
        <f t="shared" si="98"/>
        <v>634</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4</v>
      </c>
      <c r="BO46" s="17">
        <f t="shared" si="108"/>
        <v>4</v>
      </c>
      <c r="BP46" s="17">
        <f t="shared" si="109"/>
        <v>634</v>
      </c>
      <c r="BQ46" s="17">
        <f t="shared" si="110"/>
        <v>158.5</v>
      </c>
    </row>
    <row r="47" spans="1:69" ht="15.75" customHeight="1" x14ac:dyDescent="0.25">
      <c r="A47" s="37"/>
      <c r="B47" s="46" t="s">
        <v>42</v>
      </c>
      <c r="C47" s="39" t="s">
        <v>43</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v>72</v>
      </c>
      <c r="W47" s="44">
        <v>106</v>
      </c>
      <c r="X47" s="44">
        <v>91</v>
      </c>
      <c r="Y47" s="44">
        <v>136</v>
      </c>
      <c r="Z47" s="44">
        <v>135</v>
      </c>
      <c r="AA47" s="42">
        <f t="shared" si="93"/>
        <v>468</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962</v>
      </c>
      <c r="BQ47" s="21">
        <f t="shared" si="110"/>
        <v>120.25</v>
      </c>
    </row>
    <row r="48" spans="1:69" ht="15.75" customHeight="1" x14ac:dyDescent="0.25">
      <c r="A48" s="37"/>
      <c r="B48" s="155" t="s">
        <v>97</v>
      </c>
      <c r="C48" s="156" t="s">
        <v>98</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v>32</v>
      </c>
      <c r="AC49" s="44">
        <v>155</v>
      </c>
      <c r="AD49" s="44">
        <v>195</v>
      </c>
      <c r="AE49" s="44">
        <v>190</v>
      </c>
      <c r="AF49" s="44">
        <v>189</v>
      </c>
      <c r="AG49" s="42">
        <f t="shared" si="94"/>
        <v>729</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4</v>
      </c>
      <c r="BK49" s="17">
        <f t="shared" si="104"/>
        <v>0</v>
      </c>
      <c r="BL49" s="17">
        <f t="shared" si="105"/>
        <v>0</v>
      </c>
      <c r="BM49" s="17">
        <f t="shared" si="106"/>
        <v>0</v>
      </c>
      <c r="BN49" s="17">
        <f t="shared" si="107"/>
        <v>0</v>
      </c>
      <c r="BO49" s="17">
        <f t="shared" si="108"/>
        <v>8</v>
      </c>
      <c r="BP49" s="17">
        <f t="shared" si="109"/>
        <v>1497</v>
      </c>
      <c r="BQ49" s="21">
        <f t="shared" si="110"/>
        <v>187.125</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v>49</v>
      </c>
      <c r="AI50" s="44">
        <v>142</v>
      </c>
      <c r="AJ50" s="44">
        <v>131</v>
      </c>
      <c r="AK50" s="44">
        <v>144</v>
      </c>
      <c r="AL50" s="44">
        <v>145</v>
      </c>
      <c r="AM50" s="42">
        <f t="shared" si="95"/>
        <v>562</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4</v>
      </c>
      <c r="BL50" s="17">
        <f t="shared" si="105"/>
        <v>0</v>
      </c>
      <c r="BM50" s="17">
        <f t="shared" si="106"/>
        <v>0</v>
      </c>
      <c r="BN50" s="17">
        <f t="shared" si="107"/>
        <v>0</v>
      </c>
      <c r="BO50" s="17">
        <f t="shared" si="108"/>
        <v>4</v>
      </c>
      <c r="BP50" s="17">
        <f t="shared" si="109"/>
        <v>562</v>
      </c>
      <c r="BQ50" s="21">
        <f t="shared" si="110"/>
        <v>140.5</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v>49</v>
      </c>
      <c r="AO51" s="44">
        <v>166</v>
      </c>
      <c r="AP51" s="44">
        <v>171</v>
      </c>
      <c r="AQ51" s="44">
        <v>145</v>
      </c>
      <c r="AR51" s="44">
        <v>177</v>
      </c>
      <c r="AS51" s="42">
        <f t="shared" si="96"/>
        <v>659</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4</v>
      </c>
      <c r="BM51" s="17">
        <f t="shared" si="106"/>
        <v>0</v>
      </c>
      <c r="BN51" s="17">
        <f t="shared" si="107"/>
        <v>0</v>
      </c>
      <c r="BO51" s="17">
        <f t="shared" si="108"/>
        <v>4</v>
      </c>
      <c r="BP51" s="17">
        <f t="shared" si="109"/>
        <v>659</v>
      </c>
      <c r="BQ51" s="21">
        <f t="shared" si="110"/>
        <v>164.75</v>
      </c>
    </row>
    <row r="52" spans="1:69" ht="15.75" customHeight="1" x14ac:dyDescent="0.25">
      <c r="A52" s="37"/>
      <c r="B52" s="46" t="s">
        <v>33</v>
      </c>
      <c r="C52" s="39" t="s">
        <v>87</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v>120</v>
      </c>
      <c r="X52" s="44">
        <v>120</v>
      </c>
      <c r="Y52" s="44">
        <v>120</v>
      </c>
      <c r="Z52" s="44">
        <v>120</v>
      </c>
      <c r="AA52" s="42">
        <f t="shared" si="93"/>
        <v>480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v>60</v>
      </c>
      <c r="AU52" s="44">
        <v>128</v>
      </c>
      <c r="AV52" s="44">
        <v>167</v>
      </c>
      <c r="AW52" s="44">
        <v>153</v>
      </c>
      <c r="AX52" s="44">
        <v>165</v>
      </c>
      <c r="AY52" s="42">
        <f t="shared" si="97"/>
        <v>613</v>
      </c>
      <c r="AZ52" s="43"/>
      <c r="BA52" s="44"/>
      <c r="BB52" s="44"/>
      <c r="BC52" s="44"/>
      <c r="BD52" s="44"/>
      <c r="BE52" s="42">
        <f t="shared" si="98"/>
        <v>0</v>
      </c>
      <c r="BF52" s="45">
        <f t="shared" si="99"/>
        <v>0</v>
      </c>
      <c r="BG52" s="17">
        <f t="shared" si="100"/>
        <v>0</v>
      </c>
      <c r="BH52" s="17">
        <f t="shared" si="101"/>
        <v>0</v>
      </c>
      <c r="BI52" s="17">
        <f t="shared" si="102"/>
        <v>4</v>
      </c>
      <c r="BJ52" s="17">
        <f t="shared" si="103"/>
        <v>0</v>
      </c>
      <c r="BK52" s="17">
        <f t="shared" si="104"/>
        <v>0</v>
      </c>
      <c r="BL52" s="17">
        <f t="shared" si="105"/>
        <v>0</v>
      </c>
      <c r="BM52" s="17">
        <f t="shared" si="106"/>
        <v>4</v>
      </c>
      <c r="BN52" s="17">
        <f t="shared" si="107"/>
        <v>0</v>
      </c>
      <c r="BO52" s="17">
        <f t="shared" si="108"/>
        <v>8</v>
      </c>
      <c r="BP52" s="17">
        <f t="shared" si="109"/>
        <v>1093</v>
      </c>
      <c r="BQ52" s="21">
        <f t="shared" si="110"/>
        <v>136.625</v>
      </c>
    </row>
    <row r="53" spans="1:69" ht="15.75" customHeight="1" x14ac:dyDescent="0.25">
      <c r="A53" s="37"/>
      <c r="B53" s="38" t="s">
        <v>35</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226</v>
      </c>
      <c r="X53" s="41">
        <f>SUM(X45:X52)</f>
        <v>211</v>
      </c>
      <c r="Y53" s="41">
        <f>SUM(Y45:Y52)</f>
        <v>256</v>
      </c>
      <c r="Z53" s="41">
        <f>SUM(Z45:Z52)</f>
        <v>255</v>
      </c>
      <c r="AA53" s="42">
        <f>SUM(AA45:AA52)</f>
        <v>948</v>
      </c>
      <c r="AB53" s="43"/>
      <c r="AC53" s="41">
        <f>SUM(AC45:AC52)</f>
        <v>326</v>
      </c>
      <c r="AD53" s="41">
        <f>SUM(AD45:AD52)</f>
        <v>364</v>
      </c>
      <c r="AE53" s="41">
        <f>SUM(AE45:AE52)</f>
        <v>361</v>
      </c>
      <c r="AF53" s="41">
        <f>SUM(AF45:AF52)</f>
        <v>337</v>
      </c>
      <c r="AG53" s="42">
        <f>SUM(AG45:AG52)</f>
        <v>1388</v>
      </c>
      <c r="AH53" s="43"/>
      <c r="AI53" s="41">
        <f>SUM(AI45:AI52)</f>
        <v>305</v>
      </c>
      <c r="AJ53" s="41">
        <f>SUM(AJ45:AJ52)</f>
        <v>294</v>
      </c>
      <c r="AK53" s="41">
        <f>SUM(AK45:AK52)</f>
        <v>293</v>
      </c>
      <c r="AL53" s="41">
        <f>SUM(AL45:AL52)</f>
        <v>305</v>
      </c>
      <c r="AM53" s="42">
        <f>SUM(AM45:AM52)</f>
        <v>1197</v>
      </c>
      <c r="AN53" s="43"/>
      <c r="AO53" s="41">
        <f>SUM(AO45:AO52)</f>
        <v>292</v>
      </c>
      <c r="AP53" s="41">
        <f>SUM(AP45:AP52)</f>
        <v>338</v>
      </c>
      <c r="AQ53" s="41">
        <f>SUM(AQ45:AQ52)</f>
        <v>356</v>
      </c>
      <c r="AR53" s="41">
        <f>SUM(AR45:AR52)</f>
        <v>342</v>
      </c>
      <c r="AS53" s="42">
        <f>SUM(AS45:AS52)</f>
        <v>1328</v>
      </c>
      <c r="AT53" s="43"/>
      <c r="AU53" s="41">
        <f>SUM(AU45:AU52)</f>
        <v>263</v>
      </c>
      <c r="AV53" s="41">
        <f>SUM(AV45:AV52)</f>
        <v>316</v>
      </c>
      <c r="AW53" s="41">
        <f>SUM(AW45:AW52)</f>
        <v>320</v>
      </c>
      <c r="AX53" s="41">
        <f>SUM(AX45:AX52)</f>
        <v>344</v>
      </c>
      <c r="AY53" s="42">
        <f>SUM(AY45:AY52)</f>
        <v>1243</v>
      </c>
      <c r="AZ53" s="43"/>
      <c r="BA53" s="41">
        <f>SUM(BA45:BA52)</f>
        <v>296</v>
      </c>
      <c r="BB53" s="41">
        <f>SUM(BB45:BB52)</f>
        <v>323</v>
      </c>
      <c r="BC53" s="41">
        <f>SUM(BC45:BC52)</f>
        <v>374</v>
      </c>
      <c r="BD53" s="41">
        <f>SUM(BD45:BD52)</f>
        <v>312</v>
      </c>
      <c r="BE53" s="42">
        <f>SUM(BE45:BE52)</f>
        <v>1305</v>
      </c>
      <c r="BF53" s="45">
        <f t="shared" si="99"/>
        <v>4</v>
      </c>
      <c r="BG53" s="17">
        <f t="shared" si="100"/>
        <v>4</v>
      </c>
      <c r="BH53" s="17">
        <f t="shared" si="101"/>
        <v>4</v>
      </c>
      <c r="BI53" s="17">
        <f t="shared" si="102"/>
        <v>4</v>
      </c>
      <c r="BJ53" s="17">
        <f t="shared" si="103"/>
        <v>4</v>
      </c>
      <c r="BK53" s="17">
        <f t="shared" si="104"/>
        <v>4</v>
      </c>
      <c r="BL53" s="17">
        <f t="shared" si="105"/>
        <v>4</v>
      </c>
      <c r="BM53" s="17">
        <f t="shared" si="106"/>
        <v>4</v>
      </c>
      <c r="BN53" s="17">
        <f t="shared" si="107"/>
        <v>4</v>
      </c>
      <c r="BO53" s="17">
        <f t="shared" si="108"/>
        <v>36</v>
      </c>
      <c r="BP53" s="17">
        <f t="shared" si="109"/>
        <v>11093</v>
      </c>
      <c r="BQ53" s="17">
        <f t="shared" si="110"/>
        <v>308.13888888888891</v>
      </c>
    </row>
    <row r="54" spans="1:69" ht="15.75" customHeight="1" x14ac:dyDescent="0.25">
      <c r="A54" s="37"/>
      <c r="B54" s="38" t="s">
        <v>36</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72</v>
      </c>
      <c r="W54" s="41">
        <f>W53+$V$54</f>
        <v>298</v>
      </c>
      <c r="X54" s="41">
        <f>X53+$V$54</f>
        <v>283</v>
      </c>
      <c r="Y54" s="41">
        <f>Y53+$V$54</f>
        <v>328</v>
      </c>
      <c r="Z54" s="41">
        <f>Z53+$V$54</f>
        <v>327</v>
      </c>
      <c r="AA54" s="42">
        <f>W54+X54+Y54+Z54</f>
        <v>1236</v>
      </c>
      <c r="AB54" s="40">
        <f>SUM(AB45:AB52)</f>
        <v>70</v>
      </c>
      <c r="AC54" s="41">
        <f>AC53+$AB$54</f>
        <v>396</v>
      </c>
      <c r="AD54" s="41">
        <f>AD53+$AB$54</f>
        <v>434</v>
      </c>
      <c r="AE54" s="41">
        <f>AE53+$AB$54</f>
        <v>431</v>
      </c>
      <c r="AF54" s="41">
        <f>AF53+$AB$54</f>
        <v>407</v>
      </c>
      <c r="AG54" s="42">
        <f>AC54+AD54+AE54+AF54</f>
        <v>1668</v>
      </c>
      <c r="AH54" s="40">
        <f>SUM(AH45:AH52)</f>
        <v>87</v>
      </c>
      <c r="AI54" s="41">
        <f>AI53+$AH$54</f>
        <v>392</v>
      </c>
      <c r="AJ54" s="41">
        <f>AJ53+$AH$54</f>
        <v>381</v>
      </c>
      <c r="AK54" s="41">
        <f>AK53+$AH$54</f>
        <v>380</v>
      </c>
      <c r="AL54" s="41">
        <f>AL53+$AH$54</f>
        <v>392</v>
      </c>
      <c r="AM54" s="42">
        <f>AI54+AJ54+AK54+AL54</f>
        <v>1545</v>
      </c>
      <c r="AN54" s="40">
        <f>SUM(AN45:AN52)</f>
        <v>88</v>
      </c>
      <c r="AO54" s="41">
        <f>AO53+$AN$54</f>
        <v>380</v>
      </c>
      <c r="AP54" s="41">
        <f>AP53+$AN$54</f>
        <v>426</v>
      </c>
      <c r="AQ54" s="41">
        <f>AQ53+$AN$54</f>
        <v>444</v>
      </c>
      <c r="AR54" s="41">
        <f>AR53+$AN$54</f>
        <v>430</v>
      </c>
      <c r="AS54" s="42">
        <f>AO54+AP54+AQ54+AR54</f>
        <v>1680</v>
      </c>
      <c r="AT54" s="40">
        <f>SUM(AT45:AT52)</f>
        <v>99</v>
      </c>
      <c r="AU54" s="41">
        <f>AU53+$AT$54</f>
        <v>362</v>
      </c>
      <c r="AV54" s="41">
        <f>AV53+$AT$54</f>
        <v>415</v>
      </c>
      <c r="AW54" s="41">
        <f>AW53+$AT$54</f>
        <v>419</v>
      </c>
      <c r="AX54" s="41">
        <f>AX53+$AT$54</f>
        <v>443</v>
      </c>
      <c r="AY54" s="42">
        <f>AU54+AV54+AW54+AX54</f>
        <v>1639</v>
      </c>
      <c r="AZ54" s="40">
        <f>SUM(AZ45:AZ52)</f>
        <v>91</v>
      </c>
      <c r="BA54" s="41">
        <f>BA53+$AZ$54</f>
        <v>387</v>
      </c>
      <c r="BB54" s="41">
        <f>BB53+$AZ$54</f>
        <v>414</v>
      </c>
      <c r="BC54" s="41">
        <f>BC53+$AZ$54</f>
        <v>465</v>
      </c>
      <c r="BD54" s="41">
        <f>BD53+$AZ$54</f>
        <v>403</v>
      </c>
      <c r="BE54" s="42">
        <f>BA54+BB54+BC54+BD54</f>
        <v>1669</v>
      </c>
      <c r="BF54" s="45">
        <f t="shared" si="99"/>
        <v>4</v>
      </c>
      <c r="BG54" s="17">
        <f t="shared" si="100"/>
        <v>4</v>
      </c>
      <c r="BH54" s="17">
        <f t="shared" si="101"/>
        <v>4</v>
      </c>
      <c r="BI54" s="17">
        <f t="shared" si="102"/>
        <v>4</v>
      </c>
      <c r="BJ54" s="17">
        <f t="shared" si="103"/>
        <v>4</v>
      </c>
      <c r="BK54" s="17">
        <f t="shared" si="104"/>
        <v>4</v>
      </c>
      <c r="BL54" s="17">
        <f t="shared" si="105"/>
        <v>4</v>
      </c>
      <c r="BM54" s="17">
        <f t="shared" si="106"/>
        <v>4</v>
      </c>
      <c r="BN54" s="17">
        <f t="shared" si="107"/>
        <v>4</v>
      </c>
      <c r="BO54" s="17">
        <f t="shared" si="108"/>
        <v>36</v>
      </c>
      <c r="BP54" s="17">
        <f t="shared" si="109"/>
        <v>14329</v>
      </c>
      <c r="BQ54" s="17">
        <f t="shared" si="110"/>
        <v>398.02777777777777</v>
      </c>
    </row>
    <row r="55" spans="1:69" ht="15.75" customHeight="1" x14ac:dyDescent="0.25">
      <c r="A55" s="37"/>
      <c r="B55" s="38" t="s">
        <v>37</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1</v>
      </c>
      <c r="AD55" s="41">
        <f t="shared" si="115"/>
        <v>1</v>
      </c>
      <c r="AE55" s="41">
        <f t="shared" si="115"/>
        <v>1</v>
      </c>
      <c r="AF55" s="41">
        <f t="shared" si="115"/>
        <v>0</v>
      </c>
      <c r="AG55" s="42">
        <f t="shared" si="115"/>
        <v>1</v>
      </c>
      <c r="AH55" s="43"/>
      <c r="AI55" s="41">
        <f t="shared" ref="AI55:AM56" si="116">IF($AH$54&gt;0,IF(AI53=AI144,0.5,IF(AI53&gt;AI144,1,0)),0)</f>
        <v>0</v>
      </c>
      <c r="AJ55" s="41">
        <f t="shared" si="116"/>
        <v>1</v>
      </c>
      <c r="AK55" s="41">
        <f t="shared" si="116"/>
        <v>0</v>
      </c>
      <c r="AL55" s="41">
        <f t="shared" si="116"/>
        <v>1</v>
      </c>
      <c r="AM55" s="42">
        <f t="shared" si="116"/>
        <v>0</v>
      </c>
      <c r="AN55" s="43"/>
      <c r="AO55" s="41">
        <f t="shared" ref="AO55:AS56" si="117">IF($AN$54&gt;0,IF(AO53=AO82,0.5,IF(AO53&gt;AO82,1,0)),0)</f>
        <v>0</v>
      </c>
      <c r="AP55" s="41">
        <f t="shared" si="117"/>
        <v>1</v>
      </c>
      <c r="AQ55" s="41">
        <f t="shared" si="117"/>
        <v>1</v>
      </c>
      <c r="AR55" s="41">
        <f t="shared" si="117"/>
        <v>1</v>
      </c>
      <c r="AS55" s="42">
        <f t="shared" si="117"/>
        <v>1</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1</v>
      </c>
      <c r="BB55" s="41">
        <f t="shared" si="119"/>
        <v>1</v>
      </c>
      <c r="BC55" s="41">
        <f t="shared" si="119"/>
        <v>1</v>
      </c>
      <c r="BD55" s="41">
        <f t="shared" si="119"/>
        <v>1</v>
      </c>
      <c r="BE55" s="42">
        <f t="shared" si="119"/>
        <v>1</v>
      </c>
      <c r="BF55" s="48"/>
      <c r="BG55" s="21"/>
      <c r="BH55" s="21"/>
      <c r="BI55" s="21"/>
      <c r="BJ55" s="21"/>
      <c r="BK55" s="21"/>
      <c r="BL55" s="21"/>
      <c r="BM55" s="21"/>
      <c r="BN55" s="21"/>
      <c r="BO55" s="21"/>
      <c r="BP55" s="17">
        <f t="shared" si="109"/>
        <v>4</v>
      </c>
      <c r="BQ55" s="21"/>
    </row>
    <row r="56" spans="1:69" ht="15.75" customHeight="1" x14ac:dyDescent="0.25">
      <c r="A56" s="37"/>
      <c r="B56" s="38" t="s">
        <v>38</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1</v>
      </c>
      <c r="AD56" s="41">
        <f t="shared" si="115"/>
        <v>1</v>
      </c>
      <c r="AE56" s="41">
        <f t="shared" si="115"/>
        <v>1</v>
      </c>
      <c r="AF56" s="41">
        <f t="shared" si="115"/>
        <v>0</v>
      </c>
      <c r="AG56" s="42">
        <f t="shared" si="115"/>
        <v>1</v>
      </c>
      <c r="AH56" s="43"/>
      <c r="AI56" s="41">
        <f t="shared" si="116"/>
        <v>0</v>
      </c>
      <c r="AJ56" s="41">
        <f t="shared" si="116"/>
        <v>1</v>
      </c>
      <c r="AK56" s="41">
        <f t="shared" si="116"/>
        <v>0</v>
      </c>
      <c r="AL56" s="41">
        <f t="shared" si="116"/>
        <v>1</v>
      </c>
      <c r="AM56" s="42">
        <f t="shared" si="116"/>
        <v>0</v>
      </c>
      <c r="AN56" s="43"/>
      <c r="AO56" s="41">
        <f t="shared" si="117"/>
        <v>0</v>
      </c>
      <c r="AP56" s="41">
        <f t="shared" si="117"/>
        <v>1</v>
      </c>
      <c r="AQ56" s="41">
        <f t="shared" si="117"/>
        <v>1</v>
      </c>
      <c r="AR56" s="41">
        <f t="shared" si="117"/>
        <v>1</v>
      </c>
      <c r="AS56" s="42">
        <f t="shared" si="117"/>
        <v>1</v>
      </c>
      <c r="AT56" s="43"/>
      <c r="AU56" s="41">
        <f t="shared" si="118"/>
        <v>0</v>
      </c>
      <c r="AV56" s="41">
        <f t="shared" si="118"/>
        <v>0</v>
      </c>
      <c r="AW56" s="41">
        <f t="shared" si="118"/>
        <v>0</v>
      </c>
      <c r="AX56" s="41">
        <f t="shared" si="118"/>
        <v>1</v>
      </c>
      <c r="AY56" s="42">
        <f t="shared" si="118"/>
        <v>0</v>
      </c>
      <c r="AZ56" s="43"/>
      <c r="BA56" s="41">
        <f t="shared" si="119"/>
        <v>1</v>
      </c>
      <c r="BB56" s="41">
        <f t="shared" si="119"/>
        <v>1</v>
      </c>
      <c r="BC56" s="41">
        <f t="shared" si="119"/>
        <v>1</v>
      </c>
      <c r="BD56" s="41">
        <f t="shared" si="119"/>
        <v>1</v>
      </c>
      <c r="BE56" s="42">
        <f t="shared" si="119"/>
        <v>1</v>
      </c>
      <c r="BF56" s="48"/>
      <c r="BG56" s="21"/>
      <c r="BH56" s="21"/>
      <c r="BI56" s="21"/>
      <c r="BJ56" s="21"/>
      <c r="BK56" s="21"/>
      <c r="BL56" s="21"/>
      <c r="BM56" s="21"/>
      <c r="BN56" s="21"/>
      <c r="BO56" s="21"/>
      <c r="BP56" s="17">
        <f t="shared" si="109"/>
        <v>4</v>
      </c>
      <c r="BQ56" s="21"/>
    </row>
    <row r="57" spans="1:69" ht="14.25" customHeight="1" x14ac:dyDescent="0.25">
      <c r="A57" s="49"/>
      <c r="B57" s="50" t="s">
        <v>39</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8</v>
      </c>
      <c r="AH57" s="52"/>
      <c r="AI57" s="53"/>
      <c r="AJ57" s="53"/>
      <c r="AK57" s="53"/>
      <c r="AL57" s="53"/>
      <c r="AM57" s="54">
        <f>SUM(AI55+AJ55+AK55+AL55+AM55+AI56+AJ56+AK56+AL56+AM56)</f>
        <v>4</v>
      </c>
      <c r="AN57" s="52"/>
      <c r="AO57" s="53"/>
      <c r="AP57" s="53"/>
      <c r="AQ57" s="53"/>
      <c r="AR57" s="53"/>
      <c r="AS57" s="54">
        <f>SUM(AO55+AP55+AQ55+AR55+AS55+AO56+AP56+AQ56+AR56+AS56)</f>
        <v>8</v>
      </c>
      <c r="AT57" s="52"/>
      <c r="AU57" s="53"/>
      <c r="AV57" s="53"/>
      <c r="AW57" s="53"/>
      <c r="AX57" s="53"/>
      <c r="AY57" s="54">
        <f>SUM(AU55+AV55+AW55+AX55+AY55+AU56+AV56+AW56+AX56+AY56)</f>
        <v>1</v>
      </c>
      <c r="AZ57" s="52"/>
      <c r="BA57" s="53"/>
      <c r="BB57" s="53"/>
      <c r="BC57" s="53"/>
      <c r="BD57" s="53"/>
      <c r="BE57" s="54">
        <f>SUM(BA55+BB55+BC55+BD55+BE55+BA56+BB56+BC56+BD56+BE56)</f>
        <v>10</v>
      </c>
      <c r="BF57" s="55"/>
      <c r="BG57" s="56"/>
      <c r="BH57" s="56"/>
      <c r="BI57" s="56"/>
      <c r="BJ57" s="56"/>
      <c r="BK57" s="56"/>
      <c r="BL57" s="56"/>
      <c r="BM57" s="56"/>
      <c r="BN57" s="56"/>
      <c r="BO57" s="56"/>
      <c r="BP57" s="57">
        <f t="shared" si="109"/>
        <v>44</v>
      </c>
      <c r="BQ57" s="56"/>
    </row>
    <row r="58" spans="1:69" ht="27" customHeight="1" x14ac:dyDescent="0.25">
      <c r="A58" s="31">
        <v>5</v>
      </c>
      <c r="B58" s="178" t="s">
        <v>53</v>
      </c>
      <c r="C58" s="180"/>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v>57</v>
      </c>
      <c r="W59" s="44">
        <v>142</v>
      </c>
      <c r="X59" s="44">
        <v>134</v>
      </c>
      <c r="Y59" s="44">
        <v>160</v>
      </c>
      <c r="Z59" s="44">
        <v>137</v>
      </c>
      <c r="AA59" s="42">
        <f t="shared" ref="AA59:AA65" si="123">SUM(W59:Z59)</f>
        <v>573</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1115</v>
      </c>
      <c r="BQ59" s="17">
        <f t="shared" ref="BQ59:BQ67" si="139">BP59/BO59</f>
        <v>139.375</v>
      </c>
    </row>
    <row r="60" spans="1:69" ht="15.75" customHeight="1" x14ac:dyDescent="0.25">
      <c r="A60" s="37"/>
      <c r="B60" s="38" t="s">
        <v>56</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v>40</v>
      </c>
      <c r="AC60" s="44">
        <v>158</v>
      </c>
      <c r="AD60" s="44">
        <v>142</v>
      </c>
      <c r="AE60" s="44">
        <v>170</v>
      </c>
      <c r="AF60" s="44">
        <v>174</v>
      </c>
      <c r="AG60" s="42">
        <f t="shared" si="124"/>
        <v>644</v>
      </c>
      <c r="AH60" s="43">
        <v>41</v>
      </c>
      <c r="AI60" s="44">
        <v>149</v>
      </c>
      <c r="AJ60" s="44">
        <v>183</v>
      </c>
      <c r="AK60" s="44">
        <v>167</v>
      </c>
      <c r="AL60" s="44">
        <v>156</v>
      </c>
      <c r="AM60" s="42">
        <f t="shared" si="125"/>
        <v>655</v>
      </c>
      <c r="AN60" s="43">
        <v>40</v>
      </c>
      <c r="AO60" s="44">
        <v>170</v>
      </c>
      <c r="AP60" s="44">
        <v>142</v>
      </c>
      <c r="AQ60" s="44">
        <v>166</v>
      </c>
      <c r="AR60" s="44">
        <v>170</v>
      </c>
      <c r="AS60" s="42">
        <f t="shared" si="126"/>
        <v>648</v>
      </c>
      <c r="AT60" s="43">
        <v>40</v>
      </c>
      <c r="AU60" s="44">
        <v>195</v>
      </c>
      <c r="AV60" s="44">
        <v>192</v>
      </c>
      <c r="AW60" s="44">
        <v>159</v>
      </c>
      <c r="AX60" s="44">
        <v>160</v>
      </c>
      <c r="AY60" s="42">
        <f t="shared" ref="AY60:AY65" si="140">SUM(AU60:AX60)</f>
        <v>706</v>
      </c>
      <c r="AZ60" s="43">
        <v>40</v>
      </c>
      <c r="BA60" s="44">
        <v>157</v>
      </c>
      <c r="BB60" s="44">
        <v>148</v>
      </c>
      <c r="BC60" s="44">
        <v>162</v>
      </c>
      <c r="BD60" s="44">
        <v>174</v>
      </c>
      <c r="BE60" s="42">
        <f t="shared" si="127"/>
        <v>641</v>
      </c>
      <c r="BF60" s="45">
        <f t="shared" si="128"/>
        <v>4</v>
      </c>
      <c r="BG60" s="17">
        <f t="shared" si="129"/>
        <v>4</v>
      </c>
      <c r="BH60" s="17">
        <f t="shared" si="130"/>
        <v>4</v>
      </c>
      <c r="BI60" s="17">
        <f t="shared" si="131"/>
        <v>0</v>
      </c>
      <c r="BJ60" s="17">
        <f t="shared" si="132"/>
        <v>4</v>
      </c>
      <c r="BK60" s="17">
        <f t="shared" si="133"/>
        <v>4</v>
      </c>
      <c r="BL60" s="17">
        <f t="shared" si="134"/>
        <v>4</v>
      </c>
      <c r="BM60" s="17">
        <f t="shared" si="135"/>
        <v>4</v>
      </c>
      <c r="BN60" s="17">
        <f t="shared" si="136"/>
        <v>4</v>
      </c>
      <c r="BO60" s="17">
        <f t="shared" si="137"/>
        <v>32</v>
      </c>
      <c r="BP60" s="17">
        <f t="shared" si="138"/>
        <v>5388</v>
      </c>
      <c r="BQ60" s="17">
        <f t="shared" si="139"/>
        <v>168.375</v>
      </c>
    </row>
    <row r="61" spans="1:69" ht="15.75" customHeight="1" x14ac:dyDescent="0.25">
      <c r="A61" s="37"/>
      <c r="B61" s="46" t="s">
        <v>92</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v>48</v>
      </c>
      <c r="W61" s="44">
        <v>153</v>
      </c>
      <c r="X61" s="44">
        <v>157</v>
      </c>
      <c r="Y61" s="44">
        <v>157</v>
      </c>
      <c r="Z61" s="44">
        <v>148</v>
      </c>
      <c r="AA61" s="42">
        <f t="shared" si="123"/>
        <v>615</v>
      </c>
      <c r="AB61" s="43">
        <v>48</v>
      </c>
      <c r="AC61" s="44">
        <v>143</v>
      </c>
      <c r="AD61" s="44">
        <v>167</v>
      </c>
      <c r="AE61" s="44">
        <v>171</v>
      </c>
      <c r="AF61" s="44">
        <v>162</v>
      </c>
      <c r="AG61" s="42">
        <f t="shared" si="124"/>
        <v>643</v>
      </c>
      <c r="AH61" s="43">
        <v>47</v>
      </c>
      <c r="AI61" s="44">
        <v>140</v>
      </c>
      <c r="AJ61" s="44">
        <v>164</v>
      </c>
      <c r="AK61" s="44">
        <v>118</v>
      </c>
      <c r="AL61" s="44">
        <v>161</v>
      </c>
      <c r="AM61" s="42">
        <f t="shared" si="125"/>
        <v>583</v>
      </c>
      <c r="AN61" s="43">
        <v>47</v>
      </c>
      <c r="AO61" s="44">
        <v>149</v>
      </c>
      <c r="AP61" s="44">
        <v>126</v>
      </c>
      <c r="AQ61" s="44">
        <v>133</v>
      </c>
      <c r="AR61" s="44">
        <v>95</v>
      </c>
      <c r="AS61" s="42">
        <f t="shared" si="126"/>
        <v>503</v>
      </c>
      <c r="AT61" s="43"/>
      <c r="AU61" s="44"/>
      <c r="AV61" s="44"/>
      <c r="AW61" s="44"/>
      <c r="AX61" s="44"/>
      <c r="AY61" s="42">
        <f t="shared" si="140"/>
        <v>0</v>
      </c>
      <c r="AZ61" s="43">
        <v>49</v>
      </c>
      <c r="BA61" s="44">
        <v>152</v>
      </c>
      <c r="BB61" s="44">
        <v>155</v>
      </c>
      <c r="BC61" s="44">
        <v>189</v>
      </c>
      <c r="BD61" s="44">
        <v>161</v>
      </c>
      <c r="BE61" s="42">
        <f t="shared" si="127"/>
        <v>657</v>
      </c>
      <c r="BF61" s="45">
        <f t="shared" si="128"/>
        <v>0</v>
      </c>
      <c r="BG61" s="17">
        <f t="shared" si="129"/>
        <v>4</v>
      </c>
      <c r="BH61" s="17">
        <f t="shared" si="130"/>
        <v>4</v>
      </c>
      <c r="BI61" s="17">
        <f t="shared" si="131"/>
        <v>4</v>
      </c>
      <c r="BJ61" s="17">
        <f t="shared" si="132"/>
        <v>4</v>
      </c>
      <c r="BK61" s="17">
        <f t="shared" si="133"/>
        <v>4</v>
      </c>
      <c r="BL61" s="17">
        <f t="shared" si="134"/>
        <v>4</v>
      </c>
      <c r="BM61" s="17">
        <f t="shared" si="135"/>
        <v>0</v>
      </c>
      <c r="BN61" s="17">
        <f t="shared" si="136"/>
        <v>4</v>
      </c>
      <c r="BO61" s="17">
        <f t="shared" si="137"/>
        <v>28</v>
      </c>
      <c r="BP61" s="17">
        <f t="shared" si="138"/>
        <v>4173</v>
      </c>
      <c r="BQ61" s="21">
        <f t="shared" si="139"/>
        <v>149.03571428571428</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v>120</v>
      </c>
      <c r="AV62" s="44">
        <v>120</v>
      </c>
      <c r="AW62" s="44">
        <v>120</v>
      </c>
      <c r="AX62" s="44">
        <v>120</v>
      </c>
      <c r="AY62" s="42">
        <f t="shared" si="140"/>
        <v>480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4</v>
      </c>
      <c r="BN62" s="17">
        <f t="shared" si="136"/>
        <v>0</v>
      </c>
      <c r="BO62" s="17">
        <f t="shared" si="137"/>
        <v>4</v>
      </c>
      <c r="BP62" s="17">
        <f t="shared" si="138"/>
        <v>480</v>
      </c>
      <c r="BQ62" s="21">
        <f t="shared" si="139"/>
        <v>120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295</v>
      </c>
      <c r="X66" s="41">
        <f>SUM(X59:X65)</f>
        <v>291</v>
      </c>
      <c r="Y66" s="41">
        <f>SUM(Y59:Y65)</f>
        <v>317</v>
      </c>
      <c r="Z66" s="41">
        <f>SUM(Z59:Z65)</f>
        <v>285</v>
      </c>
      <c r="AA66" s="42">
        <f>SUM(AA59:AA65)</f>
        <v>1188</v>
      </c>
      <c r="AB66" s="43"/>
      <c r="AC66" s="41">
        <f>SUM(AC59:AC65)</f>
        <v>301</v>
      </c>
      <c r="AD66" s="41">
        <f>SUM(AD59:AD65)</f>
        <v>309</v>
      </c>
      <c r="AE66" s="41">
        <f>SUM(AE59:AE65)</f>
        <v>341</v>
      </c>
      <c r="AF66" s="41">
        <f>SUM(AF59:AF65)</f>
        <v>336</v>
      </c>
      <c r="AG66" s="42">
        <f>SUM(AG59:AG65)</f>
        <v>1287</v>
      </c>
      <c r="AH66" s="43"/>
      <c r="AI66" s="41">
        <f>SUM(AI59:AI65)</f>
        <v>289</v>
      </c>
      <c r="AJ66" s="41">
        <f>SUM(AJ59:AJ65)</f>
        <v>347</v>
      </c>
      <c r="AK66" s="41">
        <f>SUM(AK59:AK65)</f>
        <v>285</v>
      </c>
      <c r="AL66" s="41">
        <f>SUM(AL59:AL65)</f>
        <v>317</v>
      </c>
      <c r="AM66" s="42">
        <f>SUM(AM59:AM65)</f>
        <v>1238</v>
      </c>
      <c r="AN66" s="43"/>
      <c r="AO66" s="41">
        <f>SUM(AO59:AO65)</f>
        <v>319</v>
      </c>
      <c r="AP66" s="41">
        <f>SUM(AP59:AP65)</f>
        <v>268</v>
      </c>
      <c r="AQ66" s="41">
        <f>SUM(AQ59:AQ65)</f>
        <v>299</v>
      </c>
      <c r="AR66" s="41">
        <f>SUM(AR59:AR65)</f>
        <v>265</v>
      </c>
      <c r="AS66" s="42">
        <f>SUM(AS59:AS65)</f>
        <v>1151</v>
      </c>
      <c r="AT66" s="43"/>
      <c r="AU66" s="41">
        <f>SUM(AU59:AU65)</f>
        <v>315</v>
      </c>
      <c r="AV66" s="41">
        <f>SUM(AV59:AV65)</f>
        <v>312</v>
      </c>
      <c r="AW66" s="41">
        <f>SUM(AW59:AW65)</f>
        <v>279</v>
      </c>
      <c r="AX66" s="41">
        <f>SUM(AX59:AX65)</f>
        <v>280</v>
      </c>
      <c r="AY66" s="42">
        <f>SUM(AY59:AY65)</f>
        <v>1186</v>
      </c>
      <c r="AZ66" s="43"/>
      <c r="BA66" s="41">
        <f>SUM(BA59:BA65)</f>
        <v>309</v>
      </c>
      <c r="BB66" s="41">
        <f>SUM(BB59:BB65)</f>
        <v>303</v>
      </c>
      <c r="BC66" s="41">
        <f>SUM(BC59:BC65)</f>
        <v>351</v>
      </c>
      <c r="BD66" s="41">
        <f>SUM(BD59:BD65)</f>
        <v>335</v>
      </c>
      <c r="BE66" s="42">
        <f>SUM(BE59:BE65)</f>
        <v>1298</v>
      </c>
      <c r="BF66" s="45">
        <f t="shared" si="128"/>
        <v>4</v>
      </c>
      <c r="BG66" s="17">
        <f t="shared" si="129"/>
        <v>4</v>
      </c>
      <c r="BH66" s="17">
        <f t="shared" si="130"/>
        <v>4</v>
      </c>
      <c r="BI66" s="17">
        <f t="shared" si="131"/>
        <v>4</v>
      </c>
      <c r="BJ66" s="17">
        <f t="shared" si="132"/>
        <v>4</v>
      </c>
      <c r="BK66" s="17">
        <f t="shared" si="133"/>
        <v>4</v>
      </c>
      <c r="BL66" s="17">
        <f t="shared" si="134"/>
        <v>4</v>
      </c>
      <c r="BM66" s="17">
        <f t="shared" si="135"/>
        <v>4</v>
      </c>
      <c r="BN66" s="17">
        <f t="shared" si="136"/>
        <v>4</v>
      </c>
      <c r="BO66" s="17">
        <f t="shared" si="137"/>
        <v>36</v>
      </c>
      <c r="BP66" s="17">
        <f t="shared" si="138"/>
        <v>11156</v>
      </c>
      <c r="BQ66" s="17">
        <f t="shared" si="139"/>
        <v>309.88888888888891</v>
      </c>
    </row>
    <row r="67" spans="1:69" ht="15.75" customHeight="1" x14ac:dyDescent="0.25">
      <c r="A67" s="37"/>
      <c r="B67" s="38" t="s">
        <v>36</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105</v>
      </c>
      <c r="W67" s="41">
        <f>W66+$V$67</f>
        <v>400</v>
      </c>
      <c r="X67" s="41">
        <f>X66+$V$67</f>
        <v>396</v>
      </c>
      <c r="Y67" s="41">
        <f>Y66+$V$67</f>
        <v>422</v>
      </c>
      <c r="Z67" s="41">
        <f>Z66+$V$67</f>
        <v>390</v>
      </c>
      <c r="AA67" s="42">
        <f>W67+X67+Y67+Z67</f>
        <v>1608</v>
      </c>
      <c r="AB67" s="40">
        <f>SUM(AB59:AB65)</f>
        <v>88</v>
      </c>
      <c r="AC67" s="41">
        <f>AC66+$AB$67</f>
        <v>389</v>
      </c>
      <c r="AD67" s="41">
        <f>AD66+$AB$67</f>
        <v>397</v>
      </c>
      <c r="AE67" s="41">
        <f>AE66+$AB$67</f>
        <v>429</v>
      </c>
      <c r="AF67" s="41">
        <f>AF66+$AB$67</f>
        <v>424</v>
      </c>
      <c r="AG67" s="42">
        <f>AC67+AD67+AE67+AF67</f>
        <v>1639</v>
      </c>
      <c r="AH67" s="40">
        <f>SUM(AH59:AH65)</f>
        <v>88</v>
      </c>
      <c r="AI67" s="41">
        <f>AI66+$AH$67</f>
        <v>377</v>
      </c>
      <c r="AJ67" s="41">
        <f>AJ66+$AH$67</f>
        <v>435</v>
      </c>
      <c r="AK67" s="41">
        <f>AK66+$AH$67</f>
        <v>373</v>
      </c>
      <c r="AL67" s="41">
        <f>AL66+$AH$67</f>
        <v>405</v>
      </c>
      <c r="AM67" s="42">
        <f>AI67+AJ67+AK67+AL67</f>
        <v>1590</v>
      </c>
      <c r="AN67" s="40">
        <f>SUM(AN59:AN65)</f>
        <v>87</v>
      </c>
      <c r="AO67" s="41">
        <f>AO66+$AN$67</f>
        <v>406</v>
      </c>
      <c r="AP67" s="41">
        <f>AP66+$AN$67</f>
        <v>355</v>
      </c>
      <c r="AQ67" s="41">
        <f>AQ66+$AN$67</f>
        <v>386</v>
      </c>
      <c r="AR67" s="41">
        <f>AR66+$AN$67</f>
        <v>352</v>
      </c>
      <c r="AS67" s="42">
        <f>AO67+AP67+AQ67+AR67</f>
        <v>1499</v>
      </c>
      <c r="AT67" s="40">
        <f>SUM(AT59:AT65)</f>
        <v>40</v>
      </c>
      <c r="AU67" s="41">
        <f>AU66+$AT$67</f>
        <v>355</v>
      </c>
      <c r="AV67" s="41">
        <f>AV66+$AT$67</f>
        <v>352</v>
      </c>
      <c r="AW67" s="41">
        <f>AW66+$AT$67</f>
        <v>319</v>
      </c>
      <c r="AX67" s="41">
        <f>AX66+$AT$67</f>
        <v>320</v>
      </c>
      <c r="AY67" s="42">
        <f>AU67+AV67+AW67+AX67</f>
        <v>1346</v>
      </c>
      <c r="AZ67" s="40">
        <f>SUM(AZ59:AZ65)</f>
        <v>89</v>
      </c>
      <c r="BA67" s="41">
        <f>BA66+$AZ$67</f>
        <v>398</v>
      </c>
      <c r="BB67" s="41">
        <f>BB66+$AZ$67</f>
        <v>392</v>
      </c>
      <c r="BC67" s="41">
        <f>BC66+$AZ$67</f>
        <v>440</v>
      </c>
      <c r="BD67" s="41">
        <f>BD66+$AZ$67</f>
        <v>424</v>
      </c>
      <c r="BE67" s="42">
        <f>BA67+BB67+BC67+BD67</f>
        <v>1654</v>
      </c>
      <c r="BF67" s="45">
        <f t="shared" si="128"/>
        <v>4</v>
      </c>
      <c r="BG67" s="17">
        <f t="shared" si="129"/>
        <v>4</v>
      </c>
      <c r="BH67" s="17">
        <f t="shared" si="130"/>
        <v>4</v>
      </c>
      <c r="BI67" s="17">
        <f t="shared" si="131"/>
        <v>4</v>
      </c>
      <c r="BJ67" s="17">
        <f t="shared" si="132"/>
        <v>4</v>
      </c>
      <c r="BK67" s="17">
        <f t="shared" si="133"/>
        <v>4</v>
      </c>
      <c r="BL67" s="17">
        <f t="shared" si="134"/>
        <v>4</v>
      </c>
      <c r="BM67" s="17">
        <f t="shared" si="135"/>
        <v>4</v>
      </c>
      <c r="BN67" s="17">
        <f t="shared" si="136"/>
        <v>4</v>
      </c>
      <c r="BO67" s="17">
        <f t="shared" si="137"/>
        <v>36</v>
      </c>
      <c r="BP67" s="17">
        <f t="shared" si="138"/>
        <v>14248</v>
      </c>
      <c r="BQ67" s="17">
        <f t="shared" si="139"/>
        <v>395.77777777777777</v>
      </c>
    </row>
    <row r="68" spans="1:69" ht="15.75" customHeight="1" x14ac:dyDescent="0.25">
      <c r="A68" s="37"/>
      <c r="B68" s="38" t="s">
        <v>37</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1</v>
      </c>
      <c r="AF68" s="41">
        <f t="shared" si="145"/>
        <v>0</v>
      </c>
      <c r="AG68" s="42">
        <f t="shared" si="145"/>
        <v>0</v>
      </c>
      <c r="AH68" s="43"/>
      <c r="AI68" s="41">
        <f t="shared" ref="AI68:AM69" si="146">IF($AH$67&gt;0,IF(AI66=AI116,0.5,IF(AI66&gt;AI116,1,0)),0)</f>
        <v>1</v>
      </c>
      <c r="AJ68" s="41">
        <f t="shared" si="146"/>
        <v>1</v>
      </c>
      <c r="AK68" s="41">
        <f t="shared" si="146"/>
        <v>0</v>
      </c>
      <c r="AL68" s="41">
        <f t="shared" si="146"/>
        <v>1</v>
      </c>
      <c r="AM68" s="42">
        <f t="shared" si="146"/>
        <v>1</v>
      </c>
      <c r="AN68" s="43"/>
      <c r="AO68" s="41">
        <f t="shared" ref="AO68:AS69" si="147">IF($AN$67&gt;0,IF(AO66=AO14,0.5,IF(AO66&gt;AO14,1,0)),0)</f>
        <v>1</v>
      </c>
      <c r="AP68" s="41">
        <f t="shared" si="147"/>
        <v>0</v>
      </c>
      <c r="AQ68" s="41">
        <f t="shared" si="147"/>
        <v>1</v>
      </c>
      <c r="AR68" s="41">
        <f t="shared" si="147"/>
        <v>0</v>
      </c>
      <c r="AS68" s="42">
        <f t="shared" si="147"/>
        <v>0</v>
      </c>
      <c r="AT68" s="43"/>
      <c r="AU68" s="41">
        <f t="shared" ref="AU68:AY69" si="148">IF($AT$67&gt;0,IF(AU66=AU100,0.5,IF(AU66&gt;AU100,1,0)),0)</f>
        <v>1</v>
      </c>
      <c r="AV68" s="41">
        <f t="shared" si="148"/>
        <v>1</v>
      </c>
      <c r="AW68" s="41">
        <f t="shared" si="148"/>
        <v>0</v>
      </c>
      <c r="AX68" s="41">
        <f t="shared" si="148"/>
        <v>1</v>
      </c>
      <c r="AY68" s="42">
        <f t="shared" si="148"/>
        <v>1</v>
      </c>
      <c r="AZ68" s="43"/>
      <c r="BA68" s="41">
        <f t="shared" ref="BA68:BE69" si="149">IF($AZ$67&gt;0,IF(BA66=BA26,0.5,IF(BA66&gt;BA26,1,0)),0)</f>
        <v>1</v>
      </c>
      <c r="BB68" s="41">
        <f t="shared" si="149"/>
        <v>1</v>
      </c>
      <c r="BC68" s="41">
        <f t="shared" si="149"/>
        <v>1</v>
      </c>
      <c r="BD68" s="41">
        <f t="shared" si="149"/>
        <v>1</v>
      </c>
      <c r="BE68" s="42">
        <f t="shared" si="149"/>
        <v>1</v>
      </c>
      <c r="BF68" s="48"/>
      <c r="BG68" s="21"/>
      <c r="BH68" s="21"/>
      <c r="BI68" s="21"/>
      <c r="BJ68" s="21"/>
      <c r="BK68" s="21"/>
      <c r="BL68" s="21"/>
      <c r="BM68" s="21"/>
      <c r="BN68" s="21"/>
      <c r="BO68" s="21"/>
      <c r="BP68" s="17">
        <f t="shared" si="138"/>
        <v>5</v>
      </c>
      <c r="BQ68" s="21"/>
    </row>
    <row r="69" spans="1:69" ht="15.75" customHeight="1" x14ac:dyDescent="0.25">
      <c r="A69" s="37"/>
      <c r="B69" s="38" t="s">
        <v>38</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1</v>
      </c>
      <c r="Y69" s="41">
        <f t="shared" si="144"/>
        <v>0</v>
      </c>
      <c r="Z69" s="41">
        <f t="shared" si="144"/>
        <v>0</v>
      </c>
      <c r="AA69" s="42">
        <f t="shared" si="144"/>
        <v>0</v>
      </c>
      <c r="AB69" s="43"/>
      <c r="AC69" s="41">
        <f t="shared" si="145"/>
        <v>0</v>
      </c>
      <c r="AD69" s="41">
        <f t="shared" si="145"/>
        <v>0</v>
      </c>
      <c r="AE69" s="41">
        <f t="shared" si="145"/>
        <v>1</v>
      </c>
      <c r="AF69" s="41">
        <f t="shared" si="145"/>
        <v>1</v>
      </c>
      <c r="AG69" s="42">
        <f t="shared" si="145"/>
        <v>0.5</v>
      </c>
      <c r="AH69" s="43"/>
      <c r="AI69" s="41">
        <f t="shared" si="146"/>
        <v>0</v>
      </c>
      <c r="AJ69" s="41">
        <f t="shared" si="146"/>
        <v>1</v>
      </c>
      <c r="AK69" s="41">
        <f t="shared" si="146"/>
        <v>0</v>
      </c>
      <c r="AL69" s="41">
        <f t="shared" si="146"/>
        <v>0</v>
      </c>
      <c r="AM69" s="42">
        <f t="shared" si="146"/>
        <v>1</v>
      </c>
      <c r="AN69" s="43"/>
      <c r="AO69" s="41">
        <f t="shared" si="147"/>
        <v>1</v>
      </c>
      <c r="AP69" s="41">
        <f t="shared" si="147"/>
        <v>0</v>
      </c>
      <c r="AQ69" s="41">
        <f t="shared" si="147"/>
        <v>1</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1</v>
      </c>
      <c r="BB69" s="41">
        <f t="shared" si="149"/>
        <v>1</v>
      </c>
      <c r="BC69" s="41">
        <f t="shared" si="149"/>
        <v>1</v>
      </c>
      <c r="BD69" s="41">
        <f t="shared" si="149"/>
        <v>1</v>
      </c>
      <c r="BE69" s="42">
        <f t="shared" si="149"/>
        <v>1</v>
      </c>
      <c r="BF69" s="48"/>
      <c r="BG69" s="21"/>
      <c r="BH69" s="21"/>
      <c r="BI69" s="21"/>
      <c r="BJ69" s="21"/>
      <c r="BK69" s="21"/>
      <c r="BL69" s="21"/>
      <c r="BM69" s="21"/>
      <c r="BN69" s="21"/>
      <c r="BO69" s="21"/>
      <c r="BP69" s="17">
        <f t="shared" si="138"/>
        <v>4.5</v>
      </c>
      <c r="BQ69" s="21"/>
    </row>
    <row r="70" spans="1:69" ht="14.25" customHeight="1" x14ac:dyDescent="0.25">
      <c r="A70" s="49"/>
      <c r="B70" s="50" t="s">
        <v>39</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1</v>
      </c>
      <c r="AB70" s="52"/>
      <c r="AC70" s="53"/>
      <c r="AD70" s="53"/>
      <c r="AE70" s="53"/>
      <c r="AF70" s="53"/>
      <c r="AG70" s="54">
        <f>SUM(AC68+AD68+AE68+AF68+AG68+AC69+AD69+AE69+AF69+AG69)</f>
        <v>3.5</v>
      </c>
      <c r="AH70" s="52"/>
      <c r="AI70" s="53"/>
      <c r="AJ70" s="53"/>
      <c r="AK70" s="53"/>
      <c r="AL70" s="53"/>
      <c r="AM70" s="54">
        <f>SUM(AI68+AJ68+AK68+AL68+AM68+AI69+AJ69+AK69+AL69+AM69)</f>
        <v>6</v>
      </c>
      <c r="AN70" s="52"/>
      <c r="AO70" s="53"/>
      <c r="AP70" s="53"/>
      <c r="AQ70" s="53"/>
      <c r="AR70" s="53"/>
      <c r="AS70" s="54">
        <f>SUM(AO68+AP68+AQ68+AR68+AS68+AO69+AP69+AQ69+AR69+AS69)</f>
        <v>4</v>
      </c>
      <c r="AT70" s="52"/>
      <c r="AU70" s="53"/>
      <c r="AV70" s="53"/>
      <c r="AW70" s="53"/>
      <c r="AX70" s="53"/>
      <c r="AY70" s="54">
        <f>SUM(AU68+AV68+AW68+AX68+AY68+AU69+AV69+AW69+AX69+AY69)</f>
        <v>4</v>
      </c>
      <c r="AZ70" s="52"/>
      <c r="BA70" s="53"/>
      <c r="BB70" s="53"/>
      <c r="BC70" s="53"/>
      <c r="BD70" s="53"/>
      <c r="BE70" s="54">
        <f>SUM(BA68+BB68+BC68+BD68+BE68+BA69+BB69+BC69+BD69+BE69)</f>
        <v>10</v>
      </c>
      <c r="BF70" s="55"/>
      <c r="BG70" s="56"/>
      <c r="BH70" s="56"/>
      <c r="BI70" s="56"/>
      <c r="BJ70" s="56"/>
      <c r="BK70" s="56"/>
      <c r="BL70" s="56"/>
      <c r="BM70" s="56"/>
      <c r="BN70" s="56"/>
      <c r="BO70" s="56"/>
      <c r="BP70" s="57">
        <f t="shared" si="138"/>
        <v>45.5</v>
      </c>
      <c r="BQ70" s="56"/>
    </row>
    <row r="71" spans="1:69" ht="27" customHeight="1" x14ac:dyDescent="0.25">
      <c r="A71" s="31">
        <v>6</v>
      </c>
      <c r="B71" s="178" t="s">
        <v>57</v>
      </c>
      <c r="C71" s="180"/>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v>37</v>
      </c>
      <c r="AC72" s="44">
        <v>152</v>
      </c>
      <c r="AD72" s="44">
        <v>130</v>
      </c>
      <c r="AE72" s="44">
        <v>138</v>
      </c>
      <c r="AF72" s="44">
        <v>178</v>
      </c>
      <c r="AG72" s="42">
        <f t="shared" ref="AG72:AG81" si="154">SUM(AC72:AF72)</f>
        <v>598</v>
      </c>
      <c r="AH72" s="43">
        <v>39</v>
      </c>
      <c r="AI72" s="44">
        <v>152</v>
      </c>
      <c r="AJ72" s="44">
        <v>206</v>
      </c>
      <c r="AK72" s="44">
        <v>186</v>
      </c>
      <c r="AL72" s="44">
        <v>197</v>
      </c>
      <c r="AM72" s="42">
        <f t="shared" ref="AM72:AM81" si="155">SUM(AI72:AL72)</f>
        <v>741</v>
      </c>
      <c r="AN72" s="43">
        <v>37</v>
      </c>
      <c r="AO72" s="44">
        <v>166</v>
      </c>
      <c r="AP72" s="44">
        <v>181</v>
      </c>
      <c r="AQ72" s="44">
        <v>166</v>
      </c>
      <c r="AR72" s="44">
        <v>168</v>
      </c>
      <c r="AS72" s="42">
        <f t="shared" ref="AS72:AS81" si="156">SUM(AO72:AR72)</f>
        <v>681</v>
      </c>
      <c r="AT72" s="43"/>
      <c r="AU72" s="44"/>
      <c r="AV72" s="44"/>
      <c r="AW72" s="44"/>
      <c r="AX72" s="44"/>
      <c r="AY72" s="42">
        <f t="shared" ref="AY72:AY81" si="157">SUM(AU72:AX72)</f>
        <v>0</v>
      </c>
      <c r="AZ72" s="43">
        <v>37</v>
      </c>
      <c r="BA72" s="44">
        <v>179</v>
      </c>
      <c r="BB72" s="44">
        <v>184</v>
      </c>
      <c r="BC72" s="44">
        <v>166</v>
      </c>
      <c r="BD72" s="44">
        <v>160</v>
      </c>
      <c r="BE72" s="42">
        <f t="shared" ref="BE72:BE81" si="158">SUM(BA72:BD72)</f>
        <v>689</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4</v>
      </c>
      <c r="BL72" s="17">
        <f t="shared" ref="BL72:BL83" si="165">SUM((IF(AO72&gt;0,1,0)+(IF(AP72&gt;0,1,0)+(IF(AQ72&gt;0,1,0)+(IF(AR72&gt;0,1,0))))))</f>
        <v>4</v>
      </c>
      <c r="BM72" s="17">
        <f t="shared" ref="BM72:BM83" si="166">SUM((IF(AU72&gt;0,1,0)+(IF(AV72&gt;0,1,0)+(IF(AW72&gt;0,1,0)+(IF(AX72&gt;0,1,0))))))</f>
        <v>0</v>
      </c>
      <c r="BN72" s="17">
        <f t="shared" ref="BN72:BN83" si="167">SUM((IF(BA72&gt;0,1,0)+(IF(BB72&gt;0,1,0)+(IF(BC72&gt;0,1,0)+(IF(BD72&gt;0,1,0))))))</f>
        <v>4</v>
      </c>
      <c r="BO72" s="17">
        <f t="shared" ref="BO72:BO83" si="168">SUM(BF72:BN72)</f>
        <v>28</v>
      </c>
      <c r="BP72" s="17">
        <f t="shared" ref="BP72:BP86" si="169">I72+O72+U72+AA72+AG72+AM72+AS72+AY72+BE72</f>
        <v>4675</v>
      </c>
      <c r="BQ72" s="17">
        <f t="shared" ref="BQ72:BQ83" si="170">BP72/BO72</f>
        <v>166.96428571428572</v>
      </c>
    </row>
    <row r="73" spans="1:69" ht="15.75" customHeight="1" x14ac:dyDescent="0.25">
      <c r="A73" s="37"/>
      <c r="B73" s="38" t="s">
        <v>59</v>
      </c>
      <c r="C73" s="39" t="s">
        <v>60</v>
      </c>
      <c r="D73" s="40"/>
      <c r="E73" s="41"/>
      <c r="F73" s="41"/>
      <c r="G73" s="41"/>
      <c r="H73" s="41"/>
      <c r="I73" s="42">
        <f t="shared" si="150"/>
        <v>0</v>
      </c>
      <c r="J73" s="43"/>
      <c r="K73" s="44"/>
      <c r="L73" s="44"/>
      <c r="M73" s="44"/>
      <c r="N73" s="44"/>
      <c r="O73" s="42">
        <f t="shared" si="151"/>
        <v>0</v>
      </c>
      <c r="P73" s="43"/>
      <c r="Q73" s="44"/>
      <c r="R73" s="44"/>
      <c r="S73" s="44"/>
      <c r="T73" s="44"/>
      <c r="U73" s="42">
        <f t="shared" si="152"/>
        <v>0</v>
      </c>
      <c r="V73" s="43">
        <v>61</v>
      </c>
      <c r="W73" s="44">
        <v>159</v>
      </c>
      <c r="X73" s="44">
        <v>163</v>
      </c>
      <c r="Y73" s="44">
        <v>129</v>
      </c>
      <c r="Z73" s="44">
        <v>160</v>
      </c>
      <c r="AA73" s="42">
        <f t="shared" si="153"/>
        <v>611</v>
      </c>
      <c r="AB73" s="43"/>
      <c r="AC73" s="44"/>
      <c r="AD73" s="44"/>
      <c r="AE73" s="44"/>
      <c r="AF73" s="44"/>
      <c r="AG73" s="42">
        <f t="shared" si="154"/>
        <v>0</v>
      </c>
      <c r="AH73" s="43">
        <v>60</v>
      </c>
      <c r="AI73" s="44">
        <v>136</v>
      </c>
      <c r="AJ73" s="44">
        <v>141</v>
      </c>
      <c r="AK73" s="44">
        <v>131</v>
      </c>
      <c r="AL73" s="44">
        <v>128</v>
      </c>
      <c r="AM73" s="42">
        <f t="shared" si="155"/>
        <v>536</v>
      </c>
      <c r="AN73" s="43"/>
      <c r="AO73" s="44"/>
      <c r="AP73" s="44"/>
      <c r="AQ73" s="44"/>
      <c r="AR73" s="44"/>
      <c r="AS73" s="42">
        <f t="shared" si="156"/>
        <v>0</v>
      </c>
      <c r="AT73" s="43">
        <v>60</v>
      </c>
      <c r="AU73" s="44">
        <v>132</v>
      </c>
      <c r="AV73" s="44">
        <v>127</v>
      </c>
      <c r="AW73" s="44">
        <v>121</v>
      </c>
      <c r="AX73" s="44">
        <v>162</v>
      </c>
      <c r="AY73" s="42">
        <f t="shared" si="157"/>
        <v>542</v>
      </c>
      <c r="AZ73" s="43">
        <v>60</v>
      </c>
      <c r="BA73" s="44">
        <v>154</v>
      </c>
      <c r="BB73" s="44">
        <v>149</v>
      </c>
      <c r="BC73" s="44">
        <v>133</v>
      </c>
      <c r="BD73" s="44">
        <v>162</v>
      </c>
      <c r="BE73" s="42">
        <f t="shared" si="158"/>
        <v>598</v>
      </c>
      <c r="BF73" s="45">
        <f t="shared" si="159"/>
        <v>0</v>
      </c>
      <c r="BG73" s="17">
        <f t="shared" si="160"/>
        <v>0</v>
      </c>
      <c r="BH73" s="17">
        <f t="shared" si="161"/>
        <v>0</v>
      </c>
      <c r="BI73" s="17">
        <f t="shared" si="162"/>
        <v>4</v>
      </c>
      <c r="BJ73" s="17">
        <f t="shared" si="163"/>
        <v>0</v>
      </c>
      <c r="BK73" s="17">
        <f t="shared" si="164"/>
        <v>4</v>
      </c>
      <c r="BL73" s="17">
        <f t="shared" si="165"/>
        <v>0</v>
      </c>
      <c r="BM73" s="17">
        <f t="shared" si="166"/>
        <v>4</v>
      </c>
      <c r="BN73" s="17">
        <f t="shared" si="167"/>
        <v>4</v>
      </c>
      <c r="BO73" s="17">
        <f t="shared" si="168"/>
        <v>16</v>
      </c>
      <c r="BP73" s="17">
        <f t="shared" si="169"/>
        <v>2287</v>
      </c>
      <c r="BQ73" s="17">
        <f t="shared" si="170"/>
        <v>142.9375</v>
      </c>
    </row>
    <row r="74" spans="1:69" ht="15.75" customHeight="1" x14ac:dyDescent="0.25">
      <c r="A74" s="37"/>
      <c r="B74" s="46" t="s">
        <v>79</v>
      </c>
      <c r="C74" s="47" t="s">
        <v>80</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v>55</v>
      </c>
      <c r="W74" s="44">
        <v>104</v>
      </c>
      <c r="X74" s="44">
        <v>132</v>
      </c>
      <c r="Y74" s="44">
        <v>124</v>
      </c>
      <c r="Z74" s="44">
        <v>151</v>
      </c>
      <c r="AA74" s="42">
        <f t="shared" si="153"/>
        <v>511</v>
      </c>
      <c r="AB74" s="43">
        <v>56</v>
      </c>
      <c r="AC74" s="44">
        <v>124</v>
      </c>
      <c r="AD74" s="44">
        <v>194</v>
      </c>
      <c r="AE74" s="44">
        <v>131</v>
      </c>
      <c r="AF74" s="44">
        <v>104</v>
      </c>
      <c r="AG74" s="42">
        <f t="shared" si="154"/>
        <v>553</v>
      </c>
      <c r="AH74" s="43"/>
      <c r="AI74" s="44"/>
      <c r="AJ74" s="44"/>
      <c r="AK74" s="44"/>
      <c r="AL74" s="44"/>
      <c r="AM74" s="42">
        <f t="shared" si="155"/>
        <v>0</v>
      </c>
      <c r="AN74" s="43">
        <v>56</v>
      </c>
      <c r="AO74" s="44">
        <v>173</v>
      </c>
      <c r="AP74" s="44">
        <v>126</v>
      </c>
      <c r="AQ74" s="44">
        <v>131</v>
      </c>
      <c r="AR74" s="44">
        <v>166</v>
      </c>
      <c r="AS74" s="42">
        <f t="shared" si="156"/>
        <v>596</v>
      </c>
      <c r="AT74" s="43">
        <v>56</v>
      </c>
      <c r="AU74" s="44">
        <v>140</v>
      </c>
      <c r="AV74" s="44">
        <v>173</v>
      </c>
      <c r="AW74" s="44">
        <v>121</v>
      </c>
      <c r="AX74" s="44">
        <v>128</v>
      </c>
      <c r="AY74" s="42">
        <f t="shared" si="157"/>
        <v>562</v>
      </c>
      <c r="AZ74" s="43"/>
      <c r="BA74" s="44"/>
      <c r="BB74" s="44"/>
      <c r="BC74" s="44"/>
      <c r="BD74" s="44"/>
      <c r="BE74" s="42">
        <f t="shared" si="158"/>
        <v>0</v>
      </c>
      <c r="BF74" s="45">
        <f t="shared" si="159"/>
        <v>4</v>
      </c>
      <c r="BG74" s="17">
        <f t="shared" si="160"/>
        <v>4</v>
      </c>
      <c r="BH74" s="17">
        <f t="shared" si="161"/>
        <v>4</v>
      </c>
      <c r="BI74" s="17">
        <f t="shared" si="162"/>
        <v>4</v>
      </c>
      <c r="BJ74" s="17">
        <f t="shared" si="163"/>
        <v>4</v>
      </c>
      <c r="BK74" s="17">
        <f t="shared" si="164"/>
        <v>0</v>
      </c>
      <c r="BL74" s="17">
        <f t="shared" si="165"/>
        <v>4</v>
      </c>
      <c r="BM74" s="17">
        <f t="shared" si="166"/>
        <v>4</v>
      </c>
      <c r="BN74" s="17">
        <f t="shared" si="167"/>
        <v>0</v>
      </c>
      <c r="BO74" s="17">
        <f t="shared" si="168"/>
        <v>28</v>
      </c>
      <c r="BP74" s="17">
        <f t="shared" si="169"/>
        <v>3895</v>
      </c>
      <c r="BQ74" s="21">
        <f t="shared" si="170"/>
        <v>139.10714285714286</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263</v>
      </c>
      <c r="X82" s="41">
        <f>SUM(X72:X81)</f>
        <v>295</v>
      </c>
      <c r="Y82" s="41">
        <f>SUM(Y72:Y81)</f>
        <v>253</v>
      </c>
      <c r="Z82" s="41">
        <f>SUM(Z72:Z81)</f>
        <v>311</v>
      </c>
      <c r="AA82" s="42">
        <f>SUM(AA72:AA81)</f>
        <v>1122</v>
      </c>
      <c r="AB82" s="43"/>
      <c r="AC82" s="41">
        <f>SUM(AC72:AC81)</f>
        <v>276</v>
      </c>
      <c r="AD82" s="41">
        <f>SUM(AD72:AD81)</f>
        <v>324</v>
      </c>
      <c r="AE82" s="41">
        <f>SUM(AE72:AE81)</f>
        <v>269</v>
      </c>
      <c r="AF82" s="41">
        <f>SUM(AF72:AF81)</f>
        <v>282</v>
      </c>
      <c r="AG82" s="42">
        <f>SUM(AG72:AG81)</f>
        <v>1151</v>
      </c>
      <c r="AH82" s="43"/>
      <c r="AI82" s="41">
        <f>SUM(AI72:AI81)</f>
        <v>288</v>
      </c>
      <c r="AJ82" s="41">
        <f>SUM(AJ72:AJ81)</f>
        <v>347</v>
      </c>
      <c r="AK82" s="41">
        <f>SUM(AK72:AK81)</f>
        <v>317</v>
      </c>
      <c r="AL82" s="41">
        <f>SUM(AL72:AL81)</f>
        <v>325</v>
      </c>
      <c r="AM82" s="42">
        <f>SUM(AM72:AM81)</f>
        <v>1277</v>
      </c>
      <c r="AN82" s="43"/>
      <c r="AO82" s="41">
        <f>SUM(AO72:AO81)</f>
        <v>339</v>
      </c>
      <c r="AP82" s="41">
        <f>SUM(AP72:AP81)</f>
        <v>307</v>
      </c>
      <c r="AQ82" s="41">
        <f>SUM(AQ72:AQ81)</f>
        <v>297</v>
      </c>
      <c r="AR82" s="41">
        <f>SUM(AR72:AR81)</f>
        <v>334</v>
      </c>
      <c r="AS82" s="42">
        <f>SUM(AS72:AS81)</f>
        <v>1277</v>
      </c>
      <c r="AT82" s="43"/>
      <c r="AU82" s="41">
        <f>SUM(AU72:AU81)</f>
        <v>272</v>
      </c>
      <c r="AV82" s="41">
        <f>SUM(AV72:AV81)</f>
        <v>300</v>
      </c>
      <c r="AW82" s="41">
        <f>SUM(AW72:AW81)</f>
        <v>242</v>
      </c>
      <c r="AX82" s="41">
        <f>SUM(AX72:AX81)</f>
        <v>290</v>
      </c>
      <c r="AY82" s="42">
        <f>SUM(AY72:AY81)</f>
        <v>1104</v>
      </c>
      <c r="AZ82" s="43"/>
      <c r="BA82" s="41">
        <f>SUM(BA72:BA81)</f>
        <v>333</v>
      </c>
      <c r="BB82" s="41">
        <f>SUM(BB72:BB81)</f>
        <v>333</v>
      </c>
      <c r="BC82" s="41">
        <f>SUM(BC72:BC81)</f>
        <v>299</v>
      </c>
      <c r="BD82" s="41">
        <f>SUM(BD72:BD81)</f>
        <v>322</v>
      </c>
      <c r="BE82" s="42">
        <f>SUM(BE72:BE81)</f>
        <v>1287</v>
      </c>
      <c r="BF82" s="45">
        <f t="shared" si="159"/>
        <v>4</v>
      </c>
      <c r="BG82" s="17">
        <f t="shared" si="160"/>
        <v>4</v>
      </c>
      <c r="BH82" s="17">
        <f t="shared" si="161"/>
        <v>4</v>
      </c>
      <c r="BI82" s="17">
        <f t="shared" si="162"/>
        <v>4</v>
      </c>
      <c r="BJ82" s="17">
        <f t="shared" si="163"/>
        <v>4</v>
      </c>
      <c r="BK82" s="17">
        <f t="shared" si="164"/>
        <v>4</v>
      </c>
      <c r="BL82" s="17">
        <f t="shared" si="165"/>
        <v>4</v>
      </c>
      <c r="BM82" s="17">
        <f t="shared" si="166"/>
        <v>4</v>
      </c>
      <c r="BN82" s="17">
        <f t="shared" si="167"/>
        <v>4</v>
      </c>
      <c r="BO82" s="17">
        <f t="shared" si="168"/>
        <v>36</v>
      </c>
      <c r="BP82" s="17">
        <f t="shared" si="169"/>
        <v>10857</v>
      </c>
      <c r="BQ82" s="17">
        <f t="shared" si="170"/>
        <v>301.58333333333331</v>
      </c>
    </row>
    <row r="83" spans="1:69" ht="15.75" customHeight="1" x14ac:dyDescent="0.25">
      <c r="A83" s="37"/>
      <c r="B83" s="38" t="s">
        <v>36</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116</v>
      </c>
      <c r="W83" s="41">
        <f>W82+$V$83</f>
        <v>379</v>
      </c>
      <c r="X83" s="41">
        <f>X82+$V$83</f>
        <v>411</v>
      </c>
      <c r="Y83" s="41">
        <f>Y82+$V$83</f>
        <v>369</v>
      </c>
      <c r="Z83" s="41">
        <f>Z82+$V$83</f>
        <v>427</v>
      </c>
      <c r="AA83" s="42">
        <f>W83+X83+Y83+Z83</f>
        <v>1586</v>
      </c>
      <c r="AB83" s="40">
        <f>SUM(AB72:AB81)</f>
        <v>93</v>
      </c>
      <c r="AC83" s="41">
        <f>AC82+$AB$83</f>
        <v>369</v>
      </c>
      <c r="AD83" s="41">
        <f>AD82+$AB$83</f>
        <v>417</v>
      </c>
      <c r="AE83" s="41">
        <f>AE82+$AB$83</f>
        <v>362</v>
      </c>
      <c r="AF83" s="41">
        <f>AF82+$AB$83</f>
        <v>375</v>
      </c>
      <c r="AG83" s="42">
        <f>AC83+AD83+AE83+AF83</f>
        <v>1523</v>
      </c>
      <c r="AH83" s="40">
        <f>SUM(AH72:AH81)</f>
        <v>99</v>
      </c>
      <c r="AI83" s="41">
        <f>AI82+$AH$83</f>
        <v>387</v>
      </c>
      <c r="AJ83" s="41">
        <f>AJ82+$AH$83</f>
        <v>446</v>
      </c>
      <c r="AK83" s="41">
        <f>AK82+$AH$83</f>
        <v>416</v>
      </c>
      <c r="AL83" s="41">
        <f>AL82+$AH$83</f>
        <v>424</v>
      </c>
      <c r="AM83" s="42">
        <f>AI83+AJ83+AK83+AL83</f>
        <v>1673</v>
      </c>
      <c r="AN83" s="40">
        <f>SUM(AN72:AN81)</f>
        <v>93</v>
      </c>
      <c r="AO83" s="41">
        <f>AO82+$AN$83</f>
        <v>432</v>
      </c>
      <c r="AP83" s="41">
        <f>AP82+$AN$83</f>
        <v>400</v>
      </c>
      <c r="AQ83" s="41">
        <f>AQ82+$AN$83</f>
        <v>390</v>
      </c>
      <c r="AR83" s="41">
        <f>AR82+$AN$83</f>
        <v>427</v>
      </c>
      <c r="AS83" s="42">
        <f>AO83+AP83+AQ83+AR83</f>
        <v>1649</v>
      </c>
      <c r="AT83" s="40">
        <f>SUM(AT72:AT81)</f>
        <v>116</v>
      </c>
      <c r="AU83" s="41">
        <f>AU82+$AT$83</f>
        <v>388</v>
      </c>
      <c r="AV83" s="41">
        <f>AV82+$AT$83</f>
        <v>416</v>
      </c>
      <c r="AW83" s="41">
        <f>AW82+$AT$83</f>
        <v>358</v>
      </c>
      <c r="AX83" s="41">
        <f>AX82+$AT$83</f>
        <v>406</v>
      </c>
      <c r="AY83" s="42">
        <f>AU83+AV83+AW83+AX83</f>
        <v>1568</v>
      </c>
      <c r="AZ83" s="40">
        <f>SUM(AZ72:AZ81)</f>
        <v>97</v>
      </c>
      <c r="BA83" s="41">
        <f>BA82+$AZ$83</f>
        <v>430</v>
      </c>
      <c r="BB83" s="41">
        <f>BB82+$AZ$83</f>
        <v>430</v>
      </c>
      <c r="BC83" s="41">
        <f>BC82+$AZ$83</f>
        <v>396</v>
      </c>
      <c r="BD83" s="41">
        <f>BD82+$AZ$83</f>
        <v>419</v>
      </c>
      <c r="BE83" s="42">
        <f>BA83+BB83+BC83+BD83</f>
        <v>1675</v>
      </c>
      <c r="BF83" s="45">
        <f t="shared" si="159"/>
        <v>4</v>
      </c>
      <c r="BG83" s="17">
        <f t="shared" si="160"/>
        <v>4</v>
      </c>
      <c r="BH83" s="17">
        <f t="shared" si="161"/>
        <v>4</v>
      </c>
      <c r="BI83" s="17">
        <f t="shared" si="162"/>
        <v>4</v>
      </c>
      <c r="BJ83" s="17">
        <f t="shared" si="163"/>
        <v>4</v>
      </c>
      <c r="BK83" s="17">
        <f t="shared" si="164"/>
        <v>4</v>
      </c>
      <c r="BL83" s="17">
        <f t="shared" si="165"/>
        <v>4</v>
      </c>
      <c r="BM83" s="17">
        <f t="shared" si="166"/>
        <v>4</v>
      </c>
      <c r="BN83" s="17">
        <f t="shared" si="167"/>
        <v>4</v>
      </c>
      <c r="BO83" s="17">
        <f t="shared" si="168"/>
        <v>36</v>
      </c>
      <c r="BP83" s="17">
        <f t="shared" si="169"/>
        <v>14421</v>
      </c>
      <c r="BQ83" s="17">
        <f t="shared" si="170"/>
        <v>400.58333333333331</v>
      </c>
    </row>
    <row r="84" spans="1:69" ht="15.75" customHeight="1" x14ac:dyDescent="0.25">
      <c r="A84" s="37"/>
      <c r="B84" s="38" t="s">
        <v>37</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0.5</v>
      </c>
      <c r="X84" s="41">
        <f t="shared" si="174"/>
        <v>0</v>
      </c>
      <c r="Y84" s="41">
        <f t="shared" si="174"/>
        <v>0</v>
      </c>
      <c r="Z84" s="41">
        <f t="shared" si="174"/>
        <v>1</v>
      </c>
      <c r="AA84" s="42">
        <f t="shared" si="174"/>
        <v>0</v>
      </c>
      <c r="AB84" s="43"/>
      <c r="AC84" s="41">
        <f t="shared" ref="AC84:AG85" si="175">IF($AB$83&gt;0,IF(AC82=AC26,0.5,IF(AC82&gt;AC26,1,0)),0)</f>
        <v>1</v>
      </c>
      <c r="AD84" s="41">
        <f t="shared" si="175"/>
        <v>1</v>
      </c>
      <c r="AE84" s="41">
        <f t="shared" si="175"/>
        <v>1</v>
      </c>
      <c r="AF84" s="41">
        <f t="shared" si="175"/>
        <v>0</v>
      </c>
      <c r="AG84" s="42">
        <f t="shared" si="175"/>
        <v>1</v>
      </c>
      <c r="AH84" s="43"/>
      <c r="AI84" s="41">
        <f t="shared" ref="AI84:AM85" si="176">IF($AH$83&gt;0,IF(AI82=AI128,0.5,IF(AI82&gt;AI128,1,0)),0)</f>
        <v>0</v>
      </c>
      <c r="AJ84" s="41">
        <f t="shared" si="176"/>
        <v>1</v>
      </c>
      <c r="AK84" s="41">
        <f t="shared" si="176"/>
        <v>0</v>
      </c>
      <c r="AL84" s="41">
        <f t="shared" si="176"/>
        <v>0</v>
      </c>
      <c r="AM84" s="42">
        <f t="shared" si="176"/>
        <v>0</v>
      </c>
      <c r="AN84" s="43"/>
      <c r="AO84" s="41">
        <f t="shared" ref="AO84:AS85" si="177">IF($AN$83&gt;0,IF(AO82=AO53,0.5,IF(AO82&gt;AO53,1,0)),0)</f>
        <v>1</v>
      </c>
      <c r="AP84" s="41">
        <f t="shared" si="177"/>
        <v>0</v>
      </c>
      <c r="AQ84" s="41">
        <f t="shared" si="177"/>
        <v>0</v>
      </c>
      <c r="AR84" s="41">
        <f t="shared" si="177"/>
        <v>0</v>
      </c>
      <c r="AS84" s="42">
        <f t="shared" si="177"/>
        <v>0</v>
      </c>
      <c r="AT84" s="43"/>
      <c r="AU84" s="41">
        <f t="shared" ref="AU84:AY85" si="178">IF($AT$83&gt;0,IF(AU82=AU144,0.5,IF(AU82&gt;AU144,1,0)),0)</f>
        <v>1</v>
      </c>
      <c r="AV84" s="41">
        <f t="shared" si="178"/>
        <v>1</v>
      </c>
      <c r="AW84" s="41">
        <f t="shared" si="178"/>
        <v>0</v>
      </c>
      <c r="AX84" s="41">
        <f t="shared" si="178"/>
        <v>1</v>
      </c>
      <c r="AY84" s="42">
        <f t="shared" si="178"/>
        <v>1</v>
      </c>
      <c r="AZ84" s="43"/>
      <c r="BA84" s="41">
        <f t="shared" ref="BA84:BE85" si="179">IF($AZ$83&gt;0,IF(BA82=BA39,0.5,IF(BA82&gt;BA39,1,0)),0)</f>
        <v>0</v>
      </c>
      <c r="BB84" s="41">
        <f t="shared" si="179"/>
        <v>1</v>
      </c>
      <c r="BC84" s="41">
        <f t="shared" si="179"/>
        <v>0</v>
      </c>
      <c r="BD84" s="41">
        <f t="shared" si="179"/>
        <v>0</v>
      </c>
      <c r="BE84" s="42">
        <f t="shared" si="179"/>
        <v>0</v>
      </c>
      <c r="BF84" s="48"/>
      <c r="BG84" s="21"/>
      <c r="BH84" s="21"/>
      <c r="BI84" s="21"/>
      <c r="BJ84" s="21"/>
      <c r="BK84" s="21"/>
      <c r="BL84" s="21"/>
      <c r="BM84" s="21"/>
      <c r="BN84" s="21"/>
      <c r="BO84" s="21"/>
      <c r="BP84" s="17">
        <f t="shared" si="169"/>
        <v>3</v>
      </c>
      <c r="BQ84" s="21"/>
    </row>
    <row r="85" spans="1:69" ht="15.75" customHeight="1" x14ac:dyDescent="0.25">
      <c r="A85" s="37"/>
      <c r="B85" s="38" t="s">
        <v>38</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1</v>
      </c>
      <c r="X85" s="41">
        <f t="shared" si="174"/>
        <v>0</v>
      </c>
      <c r="Y85" s="41">
        <f t="shared" si="174"/>
        <v>0</v>
      </c>
      <c r="Z85" s="41">
        <f t="shared" si="174"/>
        <v>1</v>
      </c>
      <c r="AA85" s="42">
        <f t="shared" si="174"/>
        <v>0</v>
      </c>
      <c r="AB85" s="43"/>
      <c r="AC85" s="41">
        <f t="shared" si="175"/>
        <v>1</v>
      </c>
      <c r="AD85" s="41">
        <f t="shared" si="175"/>
        <v>1</v>
      </c>
      <c r="AE85" s="41">
        <f t="shared" si="175"/>
        <v>1</v>
      </c>
      <c r="AF85" s="41">
        <f t="shared" si="175"/>
        <v>0</v>
      </c>
      <c r="AG85" s="42">
        <f t="shared" si="175"/>
        <v>1</v>
      </c>
      <c r="AH85" s="43"/>
      <c r="AI85" s="41">
        <f t="shared" si="176"/>
        <v>1</v>
      </c>
      <c r="AJ85" s="41">
        <f t="shared" si="176"/>
        <v>1</v>
      </c>
      <c r="AK85" s="41">
        <f t="shared" si="176"/>
        <v>1</v>
      </c>
      <c r="AL85" s="41">
        <f t="shared" si="176"/>
        <v>1</v>
      </c>
      <c r="AM85" s="42">
        <f t="shared" si="176"/>
        <v>1</v>
      </c>
      <c r="AN85" s="43"/>
      <c r="AO85" s="41">
        <f t="shared" si="177"/>
        <v>1</v>
      </c>
      <c r="AP85" s="41">
        <f t="shared" si="177"/>
        <v>0</v>
      </c>
      <c r="AQ85" s="41">
        <f t="shared" si="177"/>
        <v>0</v>
      </c>
      <c r="AR85" s="41">
        <f t="shared" si="177"/>
        <v>0</v>
      </c>
      <c r="AS85" s="42">
        <f t="shared" si="177"/>
        <v>0</v>
      </c>
      <c r="AT85" s="43"/>
      <c r="AU85" s="41">
        <f t="shared" si="178"/>
        <v>1</v>
      </c>
      <c r="AV85" s="41">
        <f t="shared" si="178"/>
        <v>1</v>
      </c>
      <c r="AW85" s="41">
        <f t="shared" si="178"/>
        <v>1</v>
      </c>
      <c r="AX85" s="41">
        <f t="shared" si="178"/>
        <v>1</v>
      </c>
      <c r="AY85" s="42">
        <f t="shared" si="178"/>
        <v>1</v>
      </c>
      <c r="AZ85" s="43"/>
      <c r="BA85" s="41">
        <f t="shared" si="179"/>
        <v>1</v>
      </c>
      <c r="BB85" s="41">
        <f t="shared" si="179"/>
        <v>1</v>
      </c>
      <c r="BC85" s="41">
        <f t="shared" si="179"/>
        <v>0</v>
      </c>
      <c r="BD85" s="41">
        <f t="shared" si="179"/>
        <v>1</v>
      </c>
      <c r="BE85" s="42">
        <f t="shared" si="179"/>
        <v>1</v>
      </c>
      <c r="BF85" s="48"/>
      <c r="BG85" s="21"/>
      <c r="BH85" s="21"/>
      <c r="BI85" s="21"/>
      <c r="BJ85" s="21"/>
      <c r="BK85" s="21"/>
      <c r="BL85" s="21"/>
      <c r="BM85" s="21"/>
      <c r="BN85" s="21"/>
      <c r="BO85" s="21"/>
      <c r="BP85" s="17">
        <f t="shared" si="169"/>
        <v>6</v>
      </c>
      <c r="BQ85" s="21"/>
    </row>
    <row r="86" spans="1:69" ht="14.25" customHeight="1" x14ac:dyDescent="0.25">
      <c r="A86" s="49"/>
      <c r="B86" s="50" t="s">
        <v>39</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3.5</v>
      </c>
      <c r="AB86" s="52"/>
      <c r="AC86" s="53"/>
      <c r="AD86" s="53"/>
      <c r="AE86" s="53"/>
      <c r="AF86" s="53"/>
      <c r="AG86" s="54">
        <f>SUM(AC84+AD84+AE84+AF84+AG84+AC85+AD85+AE85+AF85+AG85)</f>
        <v>8</v>
      </c>
      <c r="AH86" s="52"/>
      <c r="AI86" s="53"/>
      <c r="AJ86" s="53"/>
      <c r="AK86" s="53"/>
      <c r="AL86" s="53"/>
      <c r="AM86" s="54">
        <f>SUM(AI84+AJ84+AK84+AL84+AM84+AI85+AJ85+AK85+AL85+AM85)</f>
        <v>6</v>
      </c>
      <c r="AN86" s="52"/>
      <c r="AO86" s="53"/>
      <c r="AP86" s="53"/>
      <c r="AQ86" s="53"/>
      <c r="AR86" s="53"/>
      <c r="AS86" s="54">
        <f>SUM(AO84+AP84+AQ84+AR84+AS84+AO85+AP85+AQ85+AR85+AS85)</f>
        <v>2</v>
      </c>
      <c r="AT86" s="52"/>
      <c r="AU86" s="53"/>
      <c r="AV86" s="53"/>
      <c r="AW86" s="53"/>
      <c r="AX86" s="53"/>
      <c r="AY86" s="54">
        <f>SUM(AU84+AV84+AW84+AX84+AY84+AU85+AV85+AW85+AX85+AY85)</f>
        <v>9</v>
      </c>
      <c r="AZ86" s="52"/>
      <c r="BA86" s="53"/>
      <c r="BB86" s="53"/>
      <c r="BC86" s="53"/>
      <c r="BD86" s="53"/>
      <c r="BE86" s="54">
        <f>SUM(BA84+BB84+BC84+BD84+BE84+BA85+BB85+BC85+BD85+BE85)</f>
        <v>5</v>
      </c>
      <c r="BF86" s="55"/>
      <c r="BG86" s="56"/>
      <c r="BH86" s="56"/>
      <c r="BI86" s="56"/>
      <c r="BJ86" s="56"/>
      <c r="BK86" s="56"/>
      <c r="BL86" s="56"/>
      <c r="BM86" s="56"/>
      <c r="BN86" s="56"/>
      <c r="BO86" s="56"/>
      <c r="BP86" s="57">
        <f t="shared" si="169"/>
        <v>53.5</v>
      </c>
      <c r="BQ86" s="56"/>
    </row>
    <row r="87" spans="1:69" ht="27" customHeight="1" x14ac:dyDescent="0.25">
      <c r="A87" s="31">
        <v>7</v>
      </c>
      <c r="B87" s="178" t="s">
        <v>61</v>
      </c>
      <c r="C87" s="180"/>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v>48</v>
      </c>
      <c r="W88" s="44">
        <v>159</v>
      </c>
      <c r="X88" s="44">
        <v>127</v>
      </c>
      <c r="Y88" s="44">
        <v>139</v>
      </c>
      <c r="Z88" s="44">
        <v>191</v>
      </c>
      <c r="AA88" s="42">
        <f t="shared" ref="AA88:AA99" si="183">SUM(W88:Z88)</f>
        <v>616</v>
      </c>
      <c r="AB88" s="43">
        <v>48</v>
      </c>
      <c r="AC88" s="44">
        <v>136</v>
      </c>
      <c r="AD88" s="44">
        <v>183</v>
      </c>
      <c r="AE88" s="44">
        <v>130</v>
      </c>
      <c r="AF88" s="44">
        <v>147</v>
      </c>
      <c r="AG88" s="42">
        <f t="shared" ref="AG88:AG99" si="184">SUM(AC88:AF88)</f>
        <v>596</v>
      </c>
      <c r="AH88" s="43">
        <v>48</v>
      </c>
      <c r="AI88" s="44">
        <v>190</v>
      </c>
      <c r="AJ88" s="44">
        <v>132</v>
      </c>
      <c r="AK88" s="44">
        <v>172</v>
      </c>
      <c r="AL88" s="44">
        <v>157</v>
      </c>
      <c r="AM88" s="42">
        <f t="shared" ref="AM88:AM99" si="185">SUM(AI88:AL88)</f>
        <v>651</v>
      </c>
      <c r="AN88" s="43">
        <v>47</v>
      </c>
      <c r="AO88" s="44">
        <v>171</v>
      </c>
      <c r="AP88" s="44">
        <v>146</v>
      </c>
      <c r="AQ88" s="44">
        <v>126</v>
      </c>
      <c r="AR88" s="44">
        <v>116</v>
      </c>
      <c r="AS88" s="42">
        <f t="shared" ref="AS88:AS99" si="186">SUM(AO88:AR88)</f>
        <v>559</v>
      </c>
      <c r="AT88" s="43">
        <v>48</v>
      </c>
      <c r="AU88" s="44">
        <v>123</v>
      </c>
      <c r="AV88" s="44">
        <v>158</v>
      </c>
      <c r="AW88" s="44">
        <v>162</v>
      </c>
      <c r="AX88" s="44">
        <v>119</v>
      </c>
      <c r="AY88" s="42">
        <f t="shared" ref="AY88:AY99" si="187">SUM(AU88:AX88)</f>
        <v>562</v>
      </c>
      <c r="AZ88" s="43">
        <v>49</v>
      </c>
      <c r="BA88" s="44">
        <v>172</v>
      </c>
      <c r="BB88" s="44">
        <v>136</v>
      </c>
      <c r="BC88" s="44">
        <v>155</v>
      </c>
      <c r="BD88" s="44">
        <v>170</v>
      </c>
      <c r="BE88" s="42">
        <f t="shared" ref="BE88:BE99" si="188">SUM(BA88:BD88)</f>
        <v>633</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4</v>
      </c>
      <c r="BL88" s="17">
        <f t="shared" ref="BL88:BL101" si="195">SUM((IF(AO88&gt;0,1,0)+(IF(AP88&gt;0,1,0)+(IF(AQ88&gt;0,1,0)+(IF(AR88&gt;0,1,0))))))</f>
        <v>4</v>
      </c>
      <c r="BM88" s="17">
        <f t="shared" ref="BM88:BM101" si="196">SUM((IF(AU88&gt;0,1,0)+(IF(AV88&gt;0,1,0)+(IF(AW88&gt;0,1,0)+(IF(AX88&gt;0,1,0))))))</f>
        <v>4</v>
      </c>
      <c r="BN88" s="17">
        <f t="shared" ref="BN88:BN101" si="197">SUM((IF(BA88&gt;0,1,0)+(IF(BB88&gt;0,1,0)+(IF(BC88&gt;0,1,0)+(IF(BD88&gt;0,1,0))))))</f>
        <v>4</v>
      </c>
      <c r="BO88" s="17">
        <f t="shared" ref="BO88:BO101" si="198">SUM(BF88:BN88)</f>
        <v>32</v>
      </c>
      <c r="BP88" s="17">
        <f t="shared" ref="BP88:BP104" si="199">I88+O88+U88+AA88+AG88+AM88+AS88+AY88+BE88</f>
        <v>4903</v>
      </c>
      <c r="BQ88" s="17">
        <f t="shared" ref="BQ88:BQ101" si="200">BP88/BO88</f>
        <v>153.21875</v>
      </c>
    </row>
    <row r="89" spans="1:69" ht="15.75" customHeight="1" x14ac:dyDescent="0.25">
      <c r="A89" s="37"/>
      <c r="B89" s="38" t="s">
        <v>64</v>
      </c>
      <c r="C89" s="39" t="s">
        <v>41</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v>53</v>
      </c>
      <c r="W89" s="44">
        <v>128</v>
      </c>
      <c r="X89" s="44">
        <v>149</v>
      </c>
      <c r="Y89" s="44">
        <v>162</v>
      </c>
      <c r="Z89" s="44">
        <v>144</v>
      </c>
      <c r="AA89" s="42">
        <f t="shared" si="183"/>
        <v>583</v>
      </c>
      <c r="AB89" s="43"/>
      <c r="AC89" s="44"/>
      <c r="AD89" s="44"/>
      <c r="AE89" s="44"/>
      <c r="AF89" s="44"/>
      <c r="AG89" s="42">
        <f t="shared" si="184"/>
        <v>0</v>
      </c>
      <c r="AH89" s="43"/>
      <c r="AI89" s="44"/>
      <c r="AJ89" s="44"/>
      <c r="AK89" s="44"/>
      <c r="AL89" s="44"/>
      <c r="AM89" s="42">
        <f t="shared" si="185"/>
        <v>0</v>
      </c>
      <c r="AN89" s="43">
        <v>53</v>
      </c>
      <c r="AO89" s="44">
        <v>134</v>
      </c>
      <c r="AP89" s="44">
        <v>143</v>
      </c>
      <c r="AQ89" s="44">
        <v>113</v>
      </c>
      <c r="AR89" s="44">
        <v>99</v>
      </c>
      <c r="AS89" s="42">
        <f t="shared" si="186"/>
        <v>489</v>
      </c>
      <c r="AT89" s="43">
        <v>54</v>
      </c>
      <c r="AU89" s="44">
        <v>144</v>
      </c>
      <c r="AV89" s="44">
        <v>149</v>
      </c>
      <c r="AW89" s="44">
        <v>119</v>
      </c>
      <c r="AX89" s="44">
        <v>113</v>
      </c>
      <c r="AY89" s="42">
        <f t="shared" si="187"/>
        <v>525</v>
      </c>
      <c r="AZ89" s="43">
        <v>55</v>
      </c>
      <c r="BA89" s="44">
        <v>144</v>
      </c>
      <c r="BB89" s="44">
        <v>148</v>
      </c>
      <c r="BC89" s="44">
        <v>148</v>
      </c>
      <c r="BD89" s="44">
        <v>165</v>
      </c>
      <c r="BE89" s="42">
        <f t="shared" si="188"/>
        <v>605</v>
      </c>
      <c r="BF89" s="45">
        <f t="shared" si="189"/>
        <v>0</v>
      </c>
      <c r="BG89" s="17">
        <f t="shared" si="190"/>
        <v>4</v>
      </c>
      <c r="BH89" s="17">
        <f t="shared" si="191"/>
        <v>4</v>
      </c>
      <c r="BI89" s="17">
        <f t="shared" si="192"/>
        <v>4</v>
      </c>
      <c r="BJ89" s="17">
        <f t="shared" si="193"/>
        <v>0</v>
      </c>
      <c r="BK89" s="17">
        <f t="shared" si="194"/>
        <v>0</v>
      </c>
      <c r="BL89" s="17">
        <f t="shared" si="195"/>
        <v>4</v>
      </c>
      <c r="BM89" s="17">
        <f t="shared" si="196"/>
        <v>4</v>
      </c>
      <c r="BN89" s="17">
        <f t="shared" si="197"/>
        <v>4</v>
      </c>
      <c r="BO89" s="17">
        <f t="shared" si="198"/>
        <v>24</v>
      </c>
      <c r="BP89" s="17">
        <f t="shared" si="199"/>
        <v>3393</v>
      </c>
      <c r="BQ89" s="17">
        <f t="shared" si="200"/>
        <v>141.375</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v>84</v>
      </c>
      <c r="AC91" s="44">
        <v>94</v>
      </c>
      <c r="AD91" s="44">
        <v>94</v>
      </c>
      <c r="AE91" s="44">
        <v>106</v>
      </c>
      <c r="AF91" s="44">
        <v>133</v>
      </c>
      <c r="AG91" s="42">
        <f t="shared" si="184"/>
        <v>427</v>
      </c>
      <c r="AH91" s="43">
        <v>84</v>
      </c>
      <c r="AI91" s="44">
        <v>69</v>
      </c>
      <c r="AJ91" s="44">
        <v>121</v>
      </c>
      <c r="AK91" s="44">
        <v>112</v>
      </c>
      <c r="AL91" s="44">
        <v>91</v>
      </c>
      <c r="AM91" s="42">
        <f t="shared" si="185"/>
        <v>393</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4</v>
      </c>
      <c r="BK91" s="17">
        <f t="shared" si="194"/>
        <v>4</v>
      </c>
      <c r="BL91" s="17">
        <f t="shared" si="195"/>
        <v>0</v>
      </c>
      <c r="BM91" s="17">
        <f t="shared" si="196"/>
        <v>0</v>
      </c>
      <c r="BN91" s="17">
        <f t="shared" si="197"/>
        <v>0</v>
      </c>
      <c r="BO91" s="17">
        <f t="shared" si="198"/>
        <v>16</v>
      </c>
      <c r="BP91" s="17">
        <f t="shared" si="199"/>
        <v>1585</v>
      </c>
      <c r="BQ91" s="21">
        <f t="shared" si="200"/>
        <v>99.0625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287</v>
      </c>
      <c r="X100" s="41">
        <f>SUM(X88:X99)</f>
        <v>276</v>
      </c>
      <c r="Y100" s="41">
        <f>SUM(Y88:Y99)</f>
        <v>301</v>
      </c>
      <c r="Z100" s="41">
        <f>SUM(Z88:Z99)</f>
        <v>335</v>
      </c>
      <c r="AA100" s="42">
        <f>SUM(AA88:AA99)</f>
        <v>1199</v>
      </c>
      <c r="AB100" s="43"/>
      <c r="AC100" s="41">
        <f>SUM(AC88:AC99)</f>
        <v>230</v>
      </c>
      <c r="AD100" s="41">
        <f>SUM(AD88:AD99)</f>
        <v>277</v>
      </c>
      <c r="AE100" s="41">
        <f>SUM(AE88:AE99)</f>
        <v>236</v>
      </c>
      <c r="AF100" s="41">
        <f>SUM(AF88:AF99)</f>
        <v>280</v>
      </c>
      <c r="AG100" s="42">
        <f>SUM(AG88:AG99)</f>
        <v>1023</v>
      </c>
      <c r="AH100" s="43"/>
      <c r="AI100" s="41">
        <f>SUM(AI88:AI99)</f>
        <v>259</v>
      </c>
      <c r="AJ100" s="41">
        <f>SUM(AJ88:AJ99)</f>
        <v>253</v>
      </c>
      <c r="AK100" s="41">
        <f>SUM(AK88:AK99)</f>
        <v>284</v>
      </c>
      <c r="AL100" s="41">
        <f>SUM(AL88:AL99)</f>
        <v>248</v>
      </c>
      <c r="AM100" s="42">
        <f>SUM(AM88:AM99)</f>
        <v>1044</v>
      </c>
      <c r="AN100" s="43"/>
      <c r="AO100" s="41">
        <f>SUM(AO88:AO99)</f>
        <v>305</v>
      </c>
      <c r="AP100" s="41">
        <f>SUM(AP88:AP99)</f>
        <v>289</v>
      </c>
      <c r="AQ100" s="41">
        <f>SUM(AQ88:AQ99)</f>
        <v>239</v>
      </c>
      <c r="AR100" s="41">
        <f>SUM(AR88:AR99)</f>
        <v>215</v>
      </c>
      <c r="AS100" s="42">
        <f>SUM(AS88:AS99)</f>
        <v>1048</v>
      </c>
      <c r="AT100" s="43"/>
      <c r="AU100" s="41">
        <f>SUM(AU88:AU99)</f>
        <v>267</v>
      </c>
      <c r="AV100" s="41">
        <f>SUM(AV88:AV99)</f>
        <v>307</v>
      </c>
      <c r="AW100" s="41">
        <f>SUM(AW88:AW99)</f>
        <v>281</v>
      </c>
      <c r="AX100" s="41">
        <f>SUM(AX88:AX99)</f>
        <v>232</v>
      </c>
      <c r="AY100" s="42">
        <f>SUM(AY88:AY99)</f>
        <v>1087</v>
      </c>
      <c r="AZ100" s="43"/>
      <c r="BA100" s="41">
        <f>SUM(BA88:BA99)</f>
        <v>316</v>
      </c>
      <c r="BB100" s="41">
        <f>SUM(BB88:BB99)</f>
        <v>284</v>
      </c>
      <c r="BC100" s="41">
        <f>SUM(BC88:BC99)</f>
        <v>303</v>
      </c>
      <c r="BD100" s="41">
        <f>SUM(BD88:BD99)</f>
        <v>335</v>
      </c>
      <c r="BE100" s="42">
        <f>SUM(BE88:BE99)</f>
        <v>1238</v>
      </c>
      <c r="BF100" s="45">
        <f t="shared" si="189"/>
        <v>4</v>
      </c>
      <c r="BG100" s="17">
        <f t="shared" si="190"/>
        <v>4</v>
      </c>
      <c r="BH100" s="17">
        <f t="shared" si="191"/>
        <v>4</v>
      </c>
      <c r="BI100" s="17">
        <f t="shared" si="192"/>
        <v>4</v>
      </c>
      <c r="BJ100" s="17">
        <f t="shared" si="193"/>
        <v>4</v>
      </c>
      <c r="BK100" s="17">
        <f t="shared" si="194"/>
        <v>4</v>
      </c>
      <c r="BL100" s="17">
        <f t="shared" si="195"/>
        <v>4</v>
      </c>
      <c r="BM100" s="17">
        <f t="shared" si="196"/>
        <v>4</v>
      </c>
      <c r="BN100" s="17">
        <f t="shared" si="197"/>
        <v>4</v>
      </c>
      <c r="BO100" s="17">
        <f t="shared" si="198"/>
        <v>36</v>
      </c>
      <c r="BP100" s="17">
        <f t="shared" si="199"/>
        <v>9881</v>
      </c>
      <c r="BQ100" s="17">
        <f t="shared" si="200"/>
        <v>274.47222222222223</v>
      </c>
    </row>
    <row r="101" spans="1:69" ht="15.75" customHeight="1" x14ac:dyDescent="0.25">
      <c r="A101" s="37"/>
      <c r="B101" s="38" t="s">
        <v>36</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101</v>
      </c>
      <c r="W101" s="41">
        <f>W100+$V$101</f>
        <v>388</v>
      </c>
      <c r="X101" s="41">
        <f>X100+$V$101</f>
        <v>377</v>
      </c>
      <c r="Y101" s="41">
        <f>Y100+$V$101</f>
        <v>402</v>
      </c>
      <c r="Z101" s="41">
        <f>Z100+$V$101</f>
        <v>436</v>
      </c>
      <c r="AA101" s="42">
        <f>W101+X101+Y101+Z101</f>
        <v>1603</v>
      </c>
      <c r="AB101" s="40">
        <f>SUM(AB88:AB99)</f>
        <v>132</v>
      </c>
      <c r="AC101" s="41">
        <f>AC100+$AB$101</f>
        <v>362</v>
      </c>
      <c r="AD101" s="41">
        <f>AD100+$AB$101</f>
        <v>409</v>
      </c>
      <c r="AE101" s="41">
        <f>AE100+$AB$101</f>
        <v>368</v>
      </c>
      <c r="AF101" s="41">
        <f>AF100+$AB$101</f>
        <v>412</v>
      </c>
      <c r="AG101" s="42">
        <f>AC101+AD101+AE101+AF101</f>
        <v>1551</v>
      </c>
      <c r="AH101" s="40">
        <f>SUM(AH88:AH99)</f>
        <v>132</v>
      </c>
      <c r="AI101" s="41">
        <f>AI100+$AH$101</f>
        <v>391</v>
      </c>
      <c r="AJ101" s="41">
        <f>AJ100+$AH$101</f>
        <v>385</v>
      </c>
      <c r="AK101" s="41">
        <f>AK100+$AH$101</f>
        <v>416</v>
      </c>
      <c r="AL101" s="41">
        <f>AL100+$AH$101</f>
        <v>380</v>
      </c>
      <c r="AM101" s="42">
        <f>AI101+AJ101+AK101+AL101</f>
        <v>1572</v>
      </c>
      <c r="AN101" s="40">
        <f>SUM(AN88:AN99)</f>
        <v>100</v>
      </c>
      <c r="AO101" s="41">
        <f>AO100+$AN$101</f>
        <v>405</v>
      </c>
      <c r="AP101" s="41">
        <f>AP100+$AN$101</f>
        <v>389</v>
      </c>
      <c r="AQ101" s="41">
        <f>AQ100+$AN$101</f>
        <v>339</v>
      </c>
      <c r="AR101" s="41">
        <f>AR100+$AN$101</f>
        <v>315</v>
      </c>
      <c r="AS101" s="42">
        <f>AO101+AP101+AQ101+AR101</f>
        <v>1448</v>
      </c>
      <c r="AT101" s="40">
        <f>SUM(AT88:AT99)</f>
        <v>102</v>
      </c>
      <c r="AU101" s="41">
        <f>AU100+$AT$101</f>
        <v>369</v>
      </c>
      <c r="AV101" s="41">
        <f>AV100+$AT$101</f>
        <v>409</v>
      </c>
      <c r="AW101" s="41">
        <f>AW100+$AT$101</f>
        <v>383</v>
      </c>
      <c r="AX101" s="41">
        <f>AX100+$AT$101</f>
        <v>334</v>
      </c>
      <c r="AY101" s="42">
        <f>AU101+AV101+AW101+AX101</f>
        <v>1495</v>
      </c>
      <c r="AZ101" s="40">
        <f>SUM(AZ88:AZ99)</f>
        <v>104</v>
      </c>
      <c r="BA101" s="41">
        <f>BA100+$AZ$101</f>
        <v>420</v>
      </c>
      <c r="BB101" s="41">
        <f>BB100+$AZ$101</f>
        <v>388</v>
      </c>
      <c r="BC101" s="41">
        <f>BC100+$AZ$101</f>
        <v>407</v>
      </c>
      <c r="BD101" s="41">
        <f>BD100+$AZ$101</f>
        <v>439</v>
      </c>
      <c r="BE101" s="42">
        <f>BA101+BB101+BC101+BD101</f>
        <v>1654</v>
      </c>
      <c r="BF101" s="45">
        <f t="shared" si="189"/>
        <v>4</v>
      </c>
      <c r="BG101" s="17">
        <f t="shared" si="190"/>
        <v>4</v>
      </c>
      <c r="BH101" s="17">
        <f t="shared" si="191"/>
        <v>4</v>
      </c>
      <c r="BI101" s="17">
        <f t="shared" si="192"/>
        <v>4</v>
      </c>
      <c r="BJ101" s="17">
        <f t="shared" si="193"/>
        <v>4</v>
      </c>
      <c r="BK101" s="17">
        <f t="shared" si="194"/>
        <v>4</v>
      </c>
      <c r="BL101" s="17">
        <f t="shared" si="195"/>
        <v>4</v>
      </c>
      <c r="BM101" s="17">
        <f t="shared" si="196"/>
        <v>4</v>
      </c>
      <c r="BN101" s="17">
        <f t="shared" si="197"/>
        <v>4</v>
      </c>
      <c r="BO101" s="17">
        <f t="shared" si="198"/>
        <v>36</v>
      </c>
      <c r="BP101" s="17">
        <f t="shared" si="199"/>
        <v>14045</v>
      </c>
      <c r="BQ101" s="17">
        <f t="shared" si="200"/>
        <v>390.13888888888891</v>
      </c>
    </row>
    <row r="102" spans="1:69" ht="15.75" customHeight="1" x14ac:dyDescent="0.25">
      <c r="A102" s="37"/>
      <c r="B102" s="38" t="s">
        <v>37</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1</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38</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1</v>
      </c>
      <c r="X103" s="41">
        <f t="shared" si="204"/>
        <v>1</v>
      </c>
      <c r="Y103" s="41">
        <f t="shared" si="204"/>
        <v>1</v>
      </c>
      <c r="Z103" s="41">
        <f t="shared" si="204"/>
        <v>1</v>
      </c>
      <c r="AA103" s="42">
        <f t="shared" si="204"/>
        <v>1</v>
      </c>
      <c r="AB103" s="43"/>
      <c r="AC103" s="41">
        <f t="shared" si="205"/>
        <v>0</v>
      </c>
      <c r="AD103" s="41">
        <f t="shared" si="205"/>
        <v>1</v>
      </c>
      <c r="AE103" s="41">
        <f t="shared" si="205"/>
        <v>0</v>
      </c>
      <c r="AF103" s="41">
        <f t="shared" si="205"/>
        <v>0</v>
      </c>
      <c r="AG103" s="42">
        <f t="shared" si="205"/>
        <v>0</v>
      </c>
      <c r="AH103" s="43"/>
      <c r="AI103" s="41">
        <f t="shared" si="206"/>
        <v>0</v>
      </c>
      <c r="AJ103" s="41">
        <f t="shared" si="206"/>
        <v>0</v>
      </c>
      <c r="AK103" s="41">
        <f t="shared" si="206"/>
        <v>0</v>
      </c>
      <c r="AL103" s="41">
        <f t="shared" si="206"/>
        <v>1</v>
      </c>
      <c r="AM103" s="42">
        <f t="shared" si="206"/>
        <v>0</v>
      </c>
      <c r="AN103" s="43"/>
      <c r="AO103" s="41">
        <f t="shared" si="207"/>
        <v>0</v>
      </c>
      <c r="AP103" s="41">
        <f t="shared" si="207"/>
        <v>0</v>
      </c>
      <c r="AQ103" s="41">
        <f t="shared" si="207"/>
        <v>0</v>
      </c>
      <c r="AR103" s="41">
        <f t="shared" si="207"/>
        <v>0</v>
      </c>
      <c r="AS103" s="42">
        <f t="shared" si="207"/>
        <v>0</v>
      </c>
      <c r="AT103" s="43"/>
      <c r="AU103" s="41">
        <f t="shared" si="208"/>
        <v>1</v>
      </c>
      <c r="AV103" s="41">
        <f t="shared" si="208"/>
        <v>1</v>
      </c>
      <c r="AW103" s="41">
        <f t="shared" si="208"/>
        <v>1</v>
      </c>
      <c r="AX103" s="41">
        <f t="shared" si="208"/>
        <v>1</v>
      </c>
      <c r="AY103" s="42">
        <f t="shared" si="208"/>
        <v>1</v>
      </c>
      <c r="AZ103" s="43"/>
      <c r="BA103" s="41">
        <f t="shared" si="209"/>
        <v>0</v>
      </c>
      <c r="BB103" s="41">
        <f t="shared" si="209"/>
        <v>0</v>
      </c>
      <c r="BC103" s="41">
        <f t="shared" si="209"/>
        <v>0</v>
      </c>
      <c r="BD103" s="41">
        <f t="shared" si="209"/>
        <v>1</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39</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10</v>
      </c>
      <c r="AB104" s="52"/>
      <c r="AC104" s="53"/>
      <c r="AD104" s="53"/>
      <c r="AE104" s="53"/>
      <c r="AF104" s="53"/>
      <c r="AG104" s="54">
        <f>SUM(AC102+AD102+AE102+AF102+AG102+AC103+AD103+AE103+AF103+AG103)</f>
        <v>1</v>
      </c>
      <c r="AH104" s="52"/>
      <c r="AI104" s="53"/>
      <c r="AJ104" s="53"/>
      <c r="AK104" s="53"/>
      <c r="AL104" s="53"/>
      <c r="AM104" s="54">
        <f>SUM(AI102+AJ102+AK102+AL102+AM102+AI103+AJ103+AK103+AL103+AM103)</f>
        <v>1</v>
      </c>
      <c r="AN104" s="52"/>
      <c r="AO104" s="53"/>
      <c r="AP104" s="53"/>
      <c r="AQ104" s="53"/>
      <c r="AR104" s="53"/>
      <c r="AS104" s="54">
        <f>SUM(AO102+AP102+AQ102+AR102+AS102+AO103+AP103+AQ103+AR103+AS103)</f>
        <v>0</v>
      </c>
      <c r="AT104" s="52"/>
      <c r="AU104" s="53"/>
      <c r="AV104" s="53"/>
      <c r="AW104" s="53"/>
      <c r="AX104" s="53"/>
      <c r="AY104" s="54">
        <f>SUM(AU102+AV102+AW102+AX102+AY102+AU103+AV103+AW103+AX103+AY103)</f>
        <v>6</v>
      </c>
      <c r="AZ104" s="52"/>
      <c r="BA104" s="53"/>
      <c r="BB104" s="53"/>
      <c r="BC104" s="53"/>
      <c r="BD104" s="53"/>
      <c r="BE104" s="54">
        <f>SUM(BA102+BB102+BC102+BD102+BE102+BA103+BB103+BC103+BD103+BE103)</f>
        <v>1</v>
      </c>
      <c r="BF104" s="55"/>
      <c r="BG104" s="56"/>
      <c r="BH104" s="56"/>
      <c r="BI104" s="56"/>
      <c r="BJ104" s="56"/>
      <c r="BK104" s="56"/>
      <c r="BL104" s="56"/>
      <c r="BM104" s="56"/>
      <c r="BN104" s="56"/>
      <c r="BO104" s="56"/>
      <c r="BP104" s="57">
        <f t="shared" si="199"/>
        <v>20</v>
      </c>
      <c r="BQ104" s="56"/>
    </row>
    <row r="105" spans="1:69" ht="27" customHeight="1" x14ac:dyDescent="0.25">
      <c r="A105" s="31">
        <v>8</v>
      </c>
      <c r="B105" s="178" t="s">
        <v>65</v>
      </c>
      <c r="C105" s="179"/>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v>46</v>
      </c>
      <c r="W106" s="44">
        <v>124</v>
      </c>
      <c r="X106" s="44">
        <v>178</v>
      </c>
      <c r="Y106" s="44">
        <v>156</v>
      </c>
      <c r="Z106" s="44">
        <v>141</v>
      </c>
      <c r="AA106" s="42">
        <f t="shared" ref="AA106:AA115" si="213">SUM(W106:Z106)</f>
        <v>599</v>
      </c>
      <c r="AB106" s="43">
        <v>46</v>
      </c>
      <c r="AC106" s="44">
        <v>166</v>
      </c>
      <c r="AD106" s="44">
        <v>130</v>
      </c>
      <c r="AE106" s="44">
        <v>124</v>
      </c>
      <c r="AF106" s="44">
        <v>130</v>
      </c>
      <c r="AG106" s="42">
        <f t="shared" ref="AG106:AG115" si="214">SUM(AC106:AF106)</f>
        <v>550</v>
      </c>
      <c r="AH106" s="43">
        <v>47</v>
      </c>
      <c r="AI106" s="44">
        <v>123</v>
      </c>
      <c r="AJ106" s="44">
        <v>146</v>
      </c>
      <c r="AK106" s="44">
        <v>140</v>
      </c>
      <c r="AL106" s="44">
        <v>160</v>
      </c>
      <c r="AM106" s="42">
        <f t="shared" ref="AM106:AM115" si="215">SUM(AI106:AL106)</f>
        <v>569</v>
      </c>
      <c r="AN106" s="43">
        <v>48</v>
      </c>
      <c r="AO106" s="44">
        <v>179</v>
      </c>
      <c r="AP106" s="44">
        <v>104</v>
      </c>
      <c r="AQ106" s="44">
        <v>115</v>
      </c>
      <c r="AR106" s="44">
        <v>178</v>
      </c>
      <c r="AS106" s="42">
        <f t="shared" ref="AS106:AS115" si="216">SUM(AO106:AR106)</f>
        <v>576</v>
      </c>
      <c r="AT106" s="43">
        <v>49</v>
      </c>
      <c r="AU106" s="44">
        <v>165</v>
      </c>
      <c r="AV106" s="44">
        <v>159</v>
      </c>
      <c r="AW106" s="44">
        <v>173</v>
      </c>
      <c r="AX106" s="44">
        <v>167</v>
      </c>
      <c r="AY106" s="42">
        <f t="shared" ref="AY106:AY115" si="217">SUM(AU106:AX106)</f>
        <v>664</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4</v>
      </c>
      <c r="BL106" s="17">
        <f t="shared" ref="BL106:BL117" si="225">SUM((IF(AO106&gt;0,1,0)+(IF(AP106&gt;0,1,0)+(IF(AQ106&gt;0,1,0)+(IF(AR106&gt;0,1,0))))))</f>
        <v>4</v>
      </c>
      <c r="BM106" s="17">
        <f t="shared" ref="BM106:BM117" si="226">SUM((IF(AU106&gt;0,1,0)+(IF(AV106&gt;0,1,0)+(IF(AW106&gt;0,1,0)+(IF(AX106&gt;0,1,0))))))</f>
        <v>4</v>
      </c>
      <c r="BN106" s="17">
        <f t="shared" ref="BN106:BN117" si="227">SUM((IF(BA106&gt;0,1,0)+(IF(BB106&gt;0,1,0)+(IF(BC106&gt;0,1,0)+(IF(BD106&gt;0,1,0))))))</f>
        <v>0</v>
      </c>
      <c r="BO106" s="17">
        <f t="shared" ref="BO106:BO117" si="228">SUM(BF106:BN106)</f>
        <v>32</v>
      </c>
      <c r="BP106" s="17">
        <f t="shared" ref="BP106:BP111" si="229">I106+O106+U106+AA106+AG106+AM106+AS106+AY106+BE106</f>
        <v>4905</v>
      </c>
      <c r="BQ106" s="17">
        <f t="shared" ref="BQ106:BQ117" si="230">BP106/BO106</f>
        <v>153.28125</v>
      </c>
    </row>
    <row r="107" spans="1:69" ht="15.75" customHeight="1" x14ac:dyDescent="0.25">
      <c r="A107" s="37"/>
      <c r="B107" s="38" t="s">
        <v>68</v>
      </c>
      <c r="C107" s="39" t="s">
        <v>69</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v>60</v>
      </c>
      <c r="W107" s="44">
        <v>139</v>
      </c>
      <c r="X107" s="44">
        <v>139</v>
      </c>
      <c r="Y107" s="44">
        <v>140</v>
      </c>
      <c r="Z107" s="44">
        <v>157</v>
      </c>
      <c r="AA107" s="42">
        <f t="shared" si="213"/>
        <v>575</v>
      </c>
      <c r="AB107" s="43">
        <v>59</v>
      </c>
      <c r="AC107" s="44">
        <v>154</v>
      </c>
      <c r="AD107" s="44">
        <v>175</v>
      </c>
      <c r="AE107" s="44">
        <v>146</v>
      </c>
      <c r="AF107" s="44">
        <v>179</v>
      </c>
      <c r="AG107" s="42">
        <f t="shared" si="214"/>
        <v>654</v>
      </c>
      <c r="AH107" s="43">
        <v>57</v>
      </c>
      <c r="AI107" s="44">
        <v>154</v>
      </c>
      <c r="AJ107" s="44">
        <v>138</v>
      </c>
      <c r="AK107" s="44">
        <v>158</v>
      </c>
      <c r="AL107" s="44">
        <v>143</v>
      </c>
      <c r="AM107" s="42">
        <f t="shared" si="215"/>
        <v>593</v>
      </c>
      <c r="AN107" s="43">
        <v>57</v>
      </c>
      <c r="AO107" s="44">
        <v>145</v>
      </c>
      <c r="AP107" s="44">
        <v>170</v>
      </c>
      <c r="AQ107" s="44">
        <v>148</v>
      </c>
      <c r="AR107" s="44">
        <v>176</v>
      </c>
      <c r="AS107" s="42">
        <f t="shared" si="216"/>
        <v>639</v>
      </c>
      <c r="AT107" s="43">
        <v>56</v>
      </c>
      <c r="AU107" s="44">
        <v>136</v>
      </c>
      <c r="AV107" s="44">
        <v>127</v>
      </c>
      <c r="AW107" s="44">
        <v>165</v>
      </c>
      <c r="AX107" s="44">
        <v>186</v>
      </c>
      <c r="AY107" s="42">
        <f t="shared" si="217"/>
        <v>614</v>
      </c>
      <c r="AZ107" s="43">
        <v>55</v>
      </c>
      <c r="BA107" s="44">
        <v>167</v>
      </c>
      <c r="BB107" s="44">
        <v>176</v>
      </c>
      <c r="BC107" s="44">
        <v>151</v>
      </c>
      <c r="BD107" s="44">
        <v>159</v>
      </c>
      <c r="BE107" s="42">
        <f t="shared" si="218"/>
        <v>653</v>
      </c>
      <c r="BF107" s="45">
        <f t="shared" si="219"/>
        <v>0</v>
      </c>
      <c r="BG107" s="17">
        <f t="shared" si="220"/>
        <v>0</v>
      </c>
      <c r="BH107" s="17">
        <f t="shared" si="221"/>
        <v>4</v>
      </c>
      <c r="BI107" s="17">
        <f t="shared" si="222"/>
        <v>4</v>
      </c>
      <c r="BJ107" s="17">
        <f t="shared" si="223"/>
        <v>4</v>
      </c>
      <c r="BK107" s="17">
        <f t="shared" si="224"/>
        <v>4</v>
      </c>
      <c r="BL107" s="17">
        <f t="shared" si="225"/>
        <v>4</v>
      </c>
      <c r="BM107" s="17">
        <f t="shared" si="226"/>
        <v>4</v>
      </c>
      <c r="BN107" s="17">
        <f t="shared" si="227"/>
        <v>4</v>
      </c>
      <c r="BO107" s="17">
        <f t="shared" si="228"/>
        <v>28</v>
      </c>
      <c r="BP107" s="17">
        <f t="shared" si="229"/>
        <v>4241</v>
      </c>
      <c r="BQ107" s="17">
        <f t="shared" si="230"/>
        <v>151.46428571428572</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59</v>
      </c>
      <c r="C110" s="157" t="s">
        <v>60</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t="s">
        <v>105</v>
      </c>
      <c r="C111" s="47" t="s">
        <v>80</v>
      </c>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v>36</v>
      </c>
      <c r="BA111" s="44">
        <v>181</v>
      </c>
      <c r="BB111" s="44">
        <v>173</v>
      </c>
      <c r="BC111" s="44">
        <v>169</v>
      </c>
      <c r="BD111" s="44">
        <v>165</v>
      </c>
      <c r="BE111" s="42">
        <f t="shared" si="218"/>
        <v>688</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4</v>
      </c>
      <c r="BO111" s="17">
        <f t="shared" si="228"/>
        <v>4</v>
      </c>
      <c r="BP111" s="17">
        <f t="shared" si="229"/>
        <v>688</v>
      </c>
      <c r="BQ111" s="21">
        <f t="shared" si="230"/>
        <v>172</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263</v>
      </c>
      <c r="X116" s="41">
        <f>SUM(X106:X115)</f>
        <v>317</v>
      </c>
      <c r="Y116" s="41">
        <f>SUM(Y106:Y115)</f>
        <v>296</v>
      </c>
      <c r="Z116" s="41">
        <f>SUM(Z106:Z115)</f>
        <v>298</v>
      </c>
      <c r="AA116" s="42">
        <f>SUM(AA106:AA115)</f>
        <v>1174</v>
      </c>
      <c r="AB116" s="43"/>
      <c r="AC116" s="41">
        <f>SUM(AC106:AC115)</f>
        <v>320</v>
      </c>
      <c r="AD116" s="41">
        <f>SUM(AD106:AD115)</f>
        <v>305</v>
      </c>
      <c r="AE116" s="41">
        <f>SUM(AE106:AE115)</f>
        <v>270</v>
      </c>
      <c r="AF116" s="41">
        <f>SUM(AF106:AF115)</f>
        <v>309</v>
      </c>
      <c r="AG116" s="42">
        <f>SUM(AG106:AG115)</f>
        <v>1204</v>
      </c>
      <c r="AH116" s="43"/>
      <c r="AI116" s="41">
        <f>SUM(AI106:AI115)</f>
        <v>277</v>
      </c>
      <c r="AJ116" s="41">
        <f>SUM(AJ106:AJ115)</f>
        <v>284</v>
      </c>
      <c r="AK116" s="41">
        <f>SUM(AK106:AK115)</f>
        <v>298</v>
      </c>
      <c r="AL116" s="41">
        <f>SUM(AL106:AL115)</f>
        <v>303</v>
      </c>
      <c r="AM116" s="42">
        <f>SUM(AM106:AM115)</f>
        <v>1162</v>
      </c>
      <c r="AN116" s="43"/>
      <c r="AO116" s="41">
        <f>SUM(AO106:AO115)</f>
        <v>324</v>
      </c>
      <c r="AP116" s="41">
        <f>SUM(AP106:AP115)</f>
        <v>274</v>
      </c>
      <c r="AQ116" s="41">
        <f>SUM(AQ106:AQ115)</f>
        <v>263</v>
      </c>
      <c r="AR116" s="41">
        <f>SUM(AR106:AR115)</f>
        <v>354</v>
      </c>
      <c r="AS116" s="42">
        <f>SUM(AS106:AS115)</f>
        <v>1215</v>
      </c>
      <c r="AT116" s="43"/>
      <c r="AU116" s="41">
        <f>SUM(AU106:AU115)</f>
        <v>301</v>
      </c>
      <c r="AV116" s="41">
        <f>SUM(AV106:AV115)</f>
        <v>286</v>
      </c>
      <c r="AW116" s="41">
        <f>SUM(AW106:AW115)</f>
        <v>338</v>
      </c>
      <c r="AX116" s="41">
        <f>SUM(AX106:AX115)</f>
        <v>353</v>
      </c>
      <c r="AY116" s="42">
        <f>SUM(AY106:AY115)</f>
        <v>1278</v>
      </c>
      <c r="AZ116" s="43"/>
      <c r="BA116" s="41">
        <f>SUM(BA106:BA115)</f>
        <v>348</v>
      </c>
      <c r="BB116" s="41">
        <f>SUM(BB106:BB115)</f>
        <v>349</v>
      </c>
      <c r="BC116" s="41">
        <f>SUM(BC106:BC115)</f>
        <v>320</v>
      </c>
      <c r="BD116" s="41">
        <f>SUM(BD106:BD115)</f>
        <v>324</v>
      </c>
      <c r="BE116" s="42">
        <f>SUM(BE106:BE115)</f>
        <v>1341</v>
      </c>
      <c r="BF116" s="45">
        <f t="shared" si="219"/>
        <v>4</v>
      </c>
      <c r="BG116" s="17">
        <f t="shared" si="220"/>
        <v>4</v>
      </c>
      <c r="BH116" s="17">
        <f t="shared" si="221"/>
        <v>4</v>
      </c>
      <c r="BI116" s="17">
        <f t="shared" si="222"/>
        <v>4</v>
      </c>
      <c r="BJ116" s="17">
        <f t="shared" si="223"/>
        <v>4</v>
      </c>
      <c r="BK116" s="17">
        <f t="shared" si="224"/>
        <v>4</v>
      </c>
      <c r="BL116" s="17">
        <f t="shared" si="225"/>
        <v>4</v>
      </c>
      <c r="BM116" s="17">
        <f t="shared" si="226"/>
        <v>4</v>
      </c>
      <c r="BN116" s="17">
        <f t="shared" si="227"/>
        <v>4</v>
      </c>
      <c r="BO116" s="17">
        <f t="shared" si="228"/>
        <v>36</v>
      </c>
      <c r="BP116" s="17">
        <f t="shared" si="231"/>
        <v>11065</v>
      </c>
      <c r="BQ116" s="17">
        <f t="shared" si="230"/>
        <v>307.36111111111109</v>
      </c>
    </row>
    <row r="117" spans="1:69" ht="15.75" customHeight="1" x14ac:dyDescent="0.25">
      <c r="A117" s="37"/>
      <c r="B117" s="38" t="s">
        <v>36</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106</v>
      </c>
      <c r="W117" s="41">
        <f>W116+$V$117</f>
        <v>369</v>
      </c>
      <c r="X117" s="41">
        <f>X116+$V$117</f>
        <v>423</v>
      </c>
      <c r="Y117" s="41">
        <f>Y116+$V$117</f>
        <v>402</v>
      </c>
      <c r="Z117" s="41">
        <f>Z116+$V$117</f>
        <v>404</v>
      </c>
      <c r="AA117" s="42">
        <f>W117+X117+Y117+Z117</f>
        <v>1598</v>
      </c>
      <c r="AB117" s="40">
        <f>SUM(AB106:AB115)</f>
        <v>105</v>
      </c>
      <c r="AC117" s="41">
        <f>AC116+$AB$117</f>
        <v>425</v>
      </c>
      <c r="AD117" s="41">
        <f>AD116+$AB$117</f>
        <v>410</v>
      </c>
      <c r="AE117" s="41">
        <f>AE116+$AB$117</f>
        <v>375</v>
      </c>
      <c r="AF117" s="41">
        <f>AF116+$AB$117</f>
        <v>414</v>
      </c>
      <c r="AG117" s="42">
        <f>AC117+AD117+AE117+AF117</f>
        <v>1624</v>
      </c>
      <c r="AH117" s="40">
        <f>SUM(AH106:AH115)</f>
        <v>104</v>
      </c>
      <c r="AI117" s="41">
        <f>AI116+$AH$117</f>
        <v>381</v>
      </c>
      <c r="AJ117" s="41">
        <f>AJ116+$AH$117</f>
        <v>388</v>
      </c>
      <c r="AK117" s="41">
        <f>AK116+$AH$117</f>
        <v>402</v>
      </c>
      <c r="AL117" s="41">
        <f>AL116+$AH$117</f>
        <v>407</v>
      </c>
      <c r="AM117" s="42">
        <f>AI117+AJ117+AK117+AL117</f>
        <v>1578</v>
      </c>
      <c r="AN117" s="40">
        <f>SUM(AN106:AN115)</f>
        <v>105</v>
      </c>
      <c r="AO117" s="41">
        <f>AO116+$AN$117</f>
        <v>429</v>
      </c>
      <c r="AP117" s="41">
        <f>AP116+$AN$117</f>
        <v>379</v>
      </c>
      <c r="AQ117" s="41">
        <f>AQ116+$AN$117</f>
        <v>368</v>
      </c>
      <c r="AR117" s="41">
        <f>AR116+$AN$117</f>
        <v>459</v>
      </c>
      <c r="AS117" s="42">
        <f>AO117+AP117+AQ117+AR117</f>
        <v>1635</v>
      </c>
      <c r="AT117" s="40">
        <f>SUM(AT106:AT115)</f>
        <v>105</v>
      </c>
      <c r="AU117" s="41">
        <f>AU116+$AT$117</f>
        <v>406</v>
      </c>
      <c r="AV117" s="41">
        <f>AV116+$AT$117</f>
        <v>391</v>
      </c>
      <c r="AW117" s="41">
        <f>AW116+$AT$117</f>
        <v>443</v>
      </c>
      <c r="AX117" s="41">
        <f>AX116+$AT$117</f>
        <v>458</v>
      </c>
      <c r="AY117" s="42">
        <f>AU117+AV117+AW117+AX117</f>
        <v>1698</v>
      </c>
      <c r="AZ117" s="40">
        <f>SUM(AZ106:AZ115)</f>
        <v>91</v>
      </c>
      <c r="BA117" s="41">
        <f>BA116+$AZ$117</f>
        <v>439</v>
      </c>
      <c r="BB117" s="41">
        <f>BB116+$AZ$117</f>
        <v>440</v>
      </c>
      <c r="BC117" s="41">
        <f>BC116+$AZ$117</f>
        <v>411</v>
      </c>
      <c r="BD117" s="41">
        <f>BD116+$AZ$117</f>
        <v>415</v>
      </c>
      <c r="BE117" s="42">
        <f>BA117+BB117+BC117+BD117</f>
        <v>1705</v>
      </c>
      <c r="BF117" s="45">
        <f t="shared" si="219"/>
        <v>4</v>
      </c>
      <c r="BG117" s="17">
        <f t="shared" si="220"/>
        <v>4</v>
      </c>
      <c r="BH117" s="17">
        <f t="shared" si="221"/>
        <v>4</v>
      </c>
      <c r="BI117" s="17">
        <f t="shared" si="222"/>
        <v>4</v>
      </c>
      <c r="BJ117" s="17">
        <f t="shared" si="223"/>
        <v>4</v>
      </c>
      <c r="BK117" s="17">
        <f t="shared" si="224"/>
        <v>4</v>
      </c>
      <c r="BL117" s="17">
        <f t="shared" si="225"/>
        <v>4</v>
      </c>
      <c r="BM117" s="17">
        <f t="shared" si="226"/>
        <v>4</v>
      </c>
      <c r="BN117" s="17">
        <f t="shared" si="227"/>
        <v>4</v>
      </c>
      <c r="BO117" s="17">
        <f t="shared" si="228"/>
        <v>36</v>
      </c>
      <c r="BP117" s="17">
        <f t="shared" si="231"/>
        <v>14813</v>
      </c>
      <c r="BQ117" s="17">
        <f t="shared" si="230"/>
        <v>411.47222222222223</v>
      </c>
    </row>
    <row r="118" spans="1:69" ht="15.75" customHeight="1" x14ac:dyDescent="0.25">
      <c r="A118" s="37"/>
      <c r="B118" s="38" t="s">
        <v>37</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0.5</v>
      </c>
      <c r="X118" s="41">
        <f t="shared" si="235"/>
        <v>1</v>
      </c>
      <c r="Y118" s="41">
        <f t="shared" si="235"/>
        <v>1</v>
      </c>
      <c r="Z118" s="41">
        <f t="shared" si="235"/>
        <v>0</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1</v>
      </c>
      <c r="AL118" s="41">
        <f t="shared" si="237"/>
        <v>0</v>
      </c>
      <c r="AM118" s="42">
        <f t="shared" si="237"/>
        <v>0</v>
      </c>
      <c r="AN118" s="43"/>
      <c r="AO118" s="41">
        <f t="shared" ref="AO118:AS119" si="238">IF($AN$117&gt;0,IF(AO116=AO26,0.5,IF(AO116&gt;AO26,1,0)),0)</f>
        <v>1</v>
      </c>
      <c r="AP118" s="41">
        <f t="shared" si="238"/>
        <v>0</v>
      </c>
      <c r="AQ118" s="41">
        <f t="shared" si="238"/>
        <v>0</v>
      </c>
      <c r="AR118" s="41">
        <f t="shared" si="238"/>
        <v>1</v>
      </c>
      <c r="AS118" s="42">
        <f t="shared" si="238"/>
        <v>0</v>
      </c>
      <c r="AT118" s="43"/>
      <c r="AU118" s="41">
        <f t="shared" ref="AU118:AY119" si="239">IF($AT$117&gt;0,IF(AU116=AU14,0.5,IF(AU116&gt;AU14,1,0)),0)</f>
        <v>0</v>
      </c>
      <c r="AV118" s="41">
        <f t="shared" si="239"/>
        <v>0</v>
      </c>
      <c r="AW118" s="41">
        <f t="shared" si="239"/>
        <v>1</v>
      </c>
      <c r="AX118" s="41">
        <f t="shared" si="239"/>
        <v>0</v>
      </c>
      <c r="AY118" s="42">
        <f t="shared" si="239"/>
        <v>0</v>
      </c>
      <c r="AZ118" s="43"/>
      <c r="BA118" s="41">
        <f t="shared" ref="BA118:BE119" si="240">IF($AZ$117&gt;0,IF(BA116=BA144,0.5,IF(BA116&gt;BA144,1,0)),0)</f>
        <v>1</v>
      </c>
      <c r="BB118" s="41">
        <f t="shared" si="240"/>
        <v>1</v>
      </c>
      <c r="BC118" s="41">
        <f t="shared" si="240"/>
        <v>0</v>
      </c>
      <c r="BD118" s="41">
        <f t="shared" si="240"/>
        <v>0</v>
      </c>
      <c r="BE118" s="42">
        <f t="shared" si="240"/>
        <v>1</v>
      </c>
      <c r="BF118" s="48"/>
      <c r="BG118" s="21"/>
      <c r="BH118" s="21"/>
      <c r="BI118" s="21"/>
      <c r="BJ118" s="21"/>
      <c r="BK118" s="21"/>
      <c r="BL118" s="21"/>
      <c r="BM118" s="21"/>
      <c r="BN118" s="21"/>
      <c r="BO118" s="21"/>
      <c r="BP118" s="17">
        <f t="shared" si="231"/>
        <v>4</v>
      </c>
      <c r="BQ118" s="21"/>
    </row>
    <row r="119" spans="1:69" ht="15.75" customHeight="1" x14ac:dyDescent="0.25">
      <c r="A119" s="37"/>
      <c r="B119" s="38" t="s">
        <v>38</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1</v>
      </c>
      <c r="Y119" s="41">
        <f t="shared" si="235"/>
        <v>1</v>
      </c>
      <c r="Z119" s="41">
        <f t="shared" si="235"/>
        <v>0</v>
      </c>
      <c r="AA119" s="42">
        <f t="shared" si="235"/>
        <v>1</v>
      </c>
      <c r="AB119" s="43"/>
      <c r="AC119" s="41">
        <f t="shared" si="236"/>
        <v>1</v>
      </c>
      <c r="AD119" s="41">
        <f t="shared" si="236"/>
        <v>0</v>
      </c>
      <c r="AE119" s="41">
        <f t="shared" si="236"/>
        <v>1</v>
      </c>
      <c r="AF119" s="41">
        <f t="shared" si="236"/>
        <v>1</v>
      </c>
      <c r="AG119" s="42">
        <f t="shared" si="236"/>
        <v>1</v>
      </c>
      <c r="AH119" s="43"/>
      <c r="AI119" s="41">
        <f t="shared" si="237"/>
        <v>1</v>
      </c>
      <c r="AJ119" s="41">
        <f t="shared" si="237"/>
        <v>0</v>
      </c>
      <c r="AK119" s="41">
        <f t="shared" si="237"/>
        <v>1</v>
      </c>
      <c r="AL119" s="41">
        <f t="shared" si="237"/>
        <v>1</v>
      </c>
      <c r="AM119" s="42">
        <f t="shared" si="237"/>
        <v>0</v>
      </c>
      <c r="AN119" s="43"/>
      <c r="AO119" s="41">
        <f t="shared" si="238"/>
        <v>1</v>
      </c>
      <c r="AP119" s="41">
        <f t="shared" si="238"/>
        <v>0</v>
      </c>
      <c r="AQ119" s="41">
        <f t="shared" si="238"/>
        <v>0</v>
      </c>
      <c r="AR119" s="41">
        <f t="shared" si="238"/>
        <v>1</v>
      </c>
      <c r="AS119" s="42">
        <f t="shared" si="238"/>
        <v>0</v>
      </c>
      <c r="AT119" s="43"/>
      <c r="AU119" s="41">
        <f t="shared" si="239"/>
        <v>1</v>
      </c>
      <c r="AV119" s="41">
        <f t="shared" si="239"/>
        <v>0</v>
      </c>
      <c r="AW119" s="41">
        <f t="shared" si="239"/>
        <v>1</v>
      </c>
      <c r="AX119" s="41">
        <f t="shared" si="239"/>
        <v>1</v>
      </c>
      <c r="AY119" s="42">
        <f t="shared" si="239"/>
        <v>1</v>
      </c>
      <c r="AZ119" s="43"/>
      <c r="BA119" s="41">
        <f t="shared" si="240"/>
        <v>1</v>
      </c>
      <c r="BB119" s="41">
        <f t="shared" si="240"/>
        <v>1</v>
      </c>
      <c r="BC119" s="41">
        <f t="shared" si="240"/>
        <v>1</v>
      </c>
      <c r="BD119" s="41">
        <f t="shared" si="240"/>
        <v>0</v>
      </c>
      <c r="BE119" s="42">
        <f t="shared" si="240"/>
        <v>1</v>
      </c>
      <c r="BF119" s="48"/>
      <c r="BG119" s="21"/>
      <c r="BH119" s="21"/>
      <c r="BI119" s="21"/>
      <c r="BJ119" s="21"/>
      <c r="BK119" s="21"/>
      <c r="BL119" s="21"/>
      <c r="BM119" s="21"/>
      <c r="BN119" s="21"/>
      <c r="BO119" s="21"/>
      <c r="BP119" s="17">
        <f t="shared" si="231"/>
        <v>7</v>
      </c>
      <c r="BQ119" s="21"/>
    </row>
    <row r="120" spans="1:69" ht="14.25" customHeight="1" x14ac:dyDescent="0.25">
      <c r="A120" s="49"/>
      <c r="B120" s="50" t="s">
        <v>39</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6.5</v>
      </c>
      <c r="AB120" s="52"/>
      <c r="AC120" s="53"/>
      <c r="AD120" s="53"/>
      <c r="AE120" s="53"/>
      <c r="AF120" s="53"/>
      <c r="AG120" s="54">
        <f>SUM(AC118+AD118+AE118+AF118+AG118+AC119+AD119+AE119+AF119+AG119)</f>
        <v>4</v>
      </c>
      <c r="AH120" s="52"/>
      <c r="AI120" s="53"/>
      <c r="AJ120" s="53"/>
      <c r="AK120" s="53"/>
      <c r="AL120" s="53"/>
      <c r="AM120" s="54">
        <f>SUM(AI118+AJ118+AK118+AL118+AM118+AI119+AJ119+AK119+AL119+AM119)</f>
        <v>4</v>
      </c>
      <c r="AN120" s="52"/>
      <c r="AO120" s="53"/>
      <c r="AP120" s="53"/>
      <c r="AQ120" s="53"/>
      <c r="AR120" s="53"/>
      <c r="AS120" s="54">
        <f>SUM(AO118+AP118+AQ118+AR118+AS118+AO119+AP119+AQ119+AR119+AS119)</f>
        <v>4</v>
      </c>
      <c r="AT120" s="52"/>
      <c r="AU120" s="53"/>
      <c r="AV120" s="53"/>
      <c r="AW120" s="53"/>
      <c r="AX120" s="53"/>
      <c r="AY120" s="54">
        <f>SUM(AU118+AV118+AW118+AX118+AY118+AU119+AV119+AW119+AX119+AY119)</f>
        <v>5</v>
      </c>
      <c r="AZ120" s="52"/>
      <c r="BA120" s="53"/>
      <c r="BB120" s="53"/>
      <c r="BC120" s="53"/>
      <c r="BD120" s="53"/>
      <c r="BE120" s="54">
        <f>SUM(BA118+BB118+BC118+BD118+BE118+BA119+BB119+BC119+BD119+BE119)</f>
        <v>7</v>
      </c>
      <c r="BF120" s="55"/>
      <c r="BG120" s="56"/>
      <c r="BH120" s="56"/>
      <c r="BI120" s="56"/>
      <c r="BJ120" s="56"/>
      <c r="BK120" s="56"/>
      <c r="BL120" s="56"/>
      <c r="BM120" s="56"/>
      <c r="BN120" s="56"/>
      <c r="BO120" s="56"/>
      <c r="BP120" s="57">
        <f t="shared" si="231"/>
        <v>53.5</v>
      </c>
      <c r="BQ120" s="56"/>
    </row>
    <row r="121" spans="1:69" ht="27" customHeight="1" x14ac:dyDescent="0.25">
      <c r="A121" s="31">
        <v>9</v>
      </c>
      <c r="B121" s="178" t="s">
        <v>70</v>
      </c>
      <c r="C121" s="179"/>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v>33</v>
      </c>
      <c r="W122" s="44">
        <v>186</v>
      </c>
      <c r="X122" s="44">
        <v>173</v>
      </c>
      <c r="Y122" s="44">
        <v>149</v>
      </c>
      <c r="Z122" s="44">
        <v>168</v>
      </c>
      <c r="AA122" s="42">
        <f t="shared" ref="AA122:AA127" si="244">SUM(W122:Z122)</f>
        <v>676</v>
      </c>
      <c r="AB122" s="43">
        <v>33</v>
      </c>
      <c r="AC122" s="44">
        <v>139</v>
      </c>
      <c r="AD122" s="44">
        <v>195</v>
      </c>
      <c r="AE122" s="44">
        <v>165</v>
      </c>
      <c r="AF122" s="44">
        <v>168</v>
      </c>
      <c r="AG122" s="42">
        <f t="shared" ref="AG122:AG127" si="245">SUM(AC122:AF122)</f>
        <v>667</v>
      </c>
      <c r="AH122" s="43">
        <v>34</v>
      </c>
      <c r="AI122" s="44">
        <v>185</v>
      </c>
      <c r="AJ122" s="44">
        <v>174</v>
      </c>
      <c r="AK122" s="44">
        <v>147</v>
      </c>
      <c r="AL122" s="44">
        <v>133</v>
      </c>
      <c r="AM122" s="42">
        <f t="shared" ref="AM122:AM127" si="246">SUM(AI122:AL122)</f>
        <v>639</v>
      </c>
      <c r="AN122" s="43">
        <v>35</v>
      </c>
      <c r="AO122" s="44">
        <v>195</v>
      </c>
      <c r="AP122" s="44">
        <v>177</v>
      </c>
      <c r="AQ122" s="44">
        <v>168</v>
      </c>
      <c r="AR122" s="44">
        <v>154</v>
      </c>
      <c r="AS122" s="42">
        <f t="shared" ref="AS122:AS127" si="247">SUM(AO122:AR122)</f>
        <v>694</v>
      </c>
      <c r="AT122" s="43">
        <v>34</v>
      </c>
      <c r="AU122" s="44">
        <v>151</v>
      </c>
      <c r="AV122" s="44">
        <v>181</v>
      </c>
      <c r="AW122" s="44">
        <v>195</v>
      </c>
      <c r="AX122" s="44">
        <v>158</v>
      </c>
      <c r="AY122" s="42">
        <f t="shared" ref="AY122:AY127" si="248">SUM(AU122:AX122)</f>
        <v>685</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4</v>
      </c>
      <c r="BL122" s="17">
        <f t="shared" ref="BL122:BL129" si="256">SUM((IF(AO122&gt;0,1,0)+(IF(AP122&gt;0,1,0)+(IF(AQ122&gt;0,1,0)+(IF(AR122&gt;0,1,0))))))</f>
        <v>4</v>
      </c>
      <c r="BM122" s="17">
        <f t="shared" ref="BM122:BM129" si="257">SUM((IF(AU122&gt;0,1,0)+(IF(AV122&gt;0,1,0)+(IF(AW122&gt;0,1,0)+(IF(AX122&gt;0,1,0))))))</f>
        <v>4</v>
      </c>
      <c r="BN122" s="17">
        <f t="shared" ref="BN122:BN129" si="258">SUM((IF(BA122&gt;0,1,0)+(IF(BB122&gt;0,1,0)+(IF(BC122&gt;0,1,0)+(IF(BD122&gt;0,1,0))))))</f>
        <v>0</v>
      </c>
      <c r="BO122" s="17">
        <f t="shared" ref="BO122:BO129" si="259">SUM(BF122:BN122)</f>
        <v>28</v>
      </c>
      <c r="BP122" s="17">
        <f>I122+O122+U122+AA122+AG122+AM122+AS122+AY122+BE122</f>
        <v>4700</v>
      </c>
      <c r="BQ122" s="17">
        <f t="shared" ref="BQ122:BQ129" si="260">BP122/BO122</f>
        <v>167.85714285714286</v>
      </c>
    </row>
    <row r="123" spans="1:69" ht="15.75" customHeight="1" x14ac:dyDescent="0.25">
      <c r="A123" s="37"/>
      <c r="B123" s="38" t="s">
        <v>73</v>
      </c>
      <c r="C123" s="39" t="s">
        <v>51</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v>48</v>
      </c>
      <c r="W123" s="44">
        <v>198</v>
      </c>
      <c r="X123" s="44">
        <v>214</v>
      </c>
      <c r="Y123" s="44">
        <v>168</v>
      </c>
      <c r="Z123" s="44">
        <v>165</v>
      </c>
      <c r="AA123" s="42">
        <f t="shared" si="244"/>
        <v>745</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4</v>
      </c>
      <c r="BJ123" s="17">
        <f t="shared" si="254"/>
        <v>0</v>
      </c>
      <c r="BK123" s="17">
        <f t="shared" si="255"/>
        <v>0</v>
      </c>
      <c r="BL123" s="17">
        <f t="shared" si="256"/>
        <v>0</v>
      </c>
      <c r="BM123" s="17">
        <f t="shared" si="257"/>
        <v>0</v>
      </c>
      <c r="BN123" s="17">
        <f t="shared" si="258"/>
        <v>0</v>
      </c>
      <c r="BO123" s="17">
        <f t="shared" si="259"/>
        <v>16</v>
      </c>
      <c r="BP123" s="17">
        <f t="shared" ref="BP123:BP132" si="261">I123+O123+U123+AA123+AG123+AM123+AS123+AY123+BE123</f>
        <v>2522</v>
      </c>
      <c r="BQ123" s="17">
        <f t="shared" si="260"/>
        <v>157.625</v>
      </c>
    </row>
    <row r="124" spans="1:69" ht="15.75" customHeight="1" x14ac:dyDescent="0.25">
      <c r="A124" s="37"/>
      <c r="B124" s="46" t="s">
        <v>85</v>
      </c>
      <c r="C124" s="47" t="s">
        <v>86</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v>25</v>
      </c>
      <c r="AC124" s="44">
        <v>217</v>
      </c>
      <c r="AD124" s="44">
        <v>196</v>
      </c>
      <c r="AE124" s="44">
        <v>158</v>
      </c>
      <c r="AF124" s="44">
        <v>169</v>
      </c>
      <c r="AG124" s="42">
        <f t="shared" si="245"/>
        <v>740</v>
      </c>
      <c r="AH124" s="43">
        <v>25</v>
      </c>
      <c r="AI124" s="44">
        <v>137</v>
      </c>
      <c r="AJ124" s="44">
        <v>162</v>
      </c>
      <c r="AK124" s="44">
        <v>173</v>
      </c>
      <c r="AL124" s="44">
        <v>198</v>
      </c>
      <c r="AM124" s="42">
        <f t="shared" si="246"/>
        <v>670</v>
      </c>
      <c r="AN124" s="43">
        <v>26</v>
      </c>
      <c r="AO124" s="44">
        <v>186</v>
      </c>
      <c r="AP124" s="44">
        <v>170</v>
      </c>
      <c r="AQ124" s="44">
        <v>185</v>
      </c>
      <c r="AR124" s="44">
        <v>170</v>
      </c>
      <c r="AS124" s="42">
        <f t="shared" si="247"/>
        <v>711</v>
      </c>
      <c r="AT124" s="43">
        <v>26</v>
      </c>
      <c r="AU124" s="44">
        <v>215</v>
      </c>
      <c r="AV124" s="44">
        <v>155</v>
      </c>
      <c r="AW124" s="44">
        <v>190</v>
      </c>
      <c r="AX124" s="44">
        <v>209</v>
      </c>
      <c r="AY124" s="42">
        <f t="shared" si="248"/>
        <v>769</v>
      </c>
      <c r="AZ124" s="43"/>
      <c r="BA124" s="44"/>
      <c r="BB124" s="44"/>
      <c r="BC124" s="44"/>
      <c r="BD124" s="44"/>
      <c r="BE124" s="42">
        <f t="shared" si="249"/>
        <v>0</v>
      </c>
      <c r="BF124" s="45">
        <f t="shared" si="250"/>
        <v>4</v>
      </c>
      <c r="BG124" s="17">
        <f t="shared" si="251"/>
        <v>0</v>
      </c>
      <c r="BH124" s="17">
        <f t="shared" si="252"/>
        <v>0</v>
      </c>
      <c r="BI124" s="17">
        <f t="shared" si="253"/>
        <v>0</v>
      </c>
      <c r="BJ124" s="17">
        <f t="shared" si="254"/>
        <v>4</v>
      </c>
      <c r="BK124" s="17">
        <f t="shared" si="255"/>
        <v>4</v>
      </c>
      <c r="BL124" s="17">
        <f t="shared" si="256"/>
        <v>4</v>
      </c>
      <c r="BM124" s="17">
        <f t="shared" si="257"/>
        <v>4</v>
      </c>
      <c r="BN124" s="17">
        <f t="shared" si="258"/>
        <v>0</v>
      </c>
      <c r="BO124" s="17">
        <f t="shared" si="259"/>
        <v>20</v>
      </c>
      <c r="BP124" s="17">
        <f t="shared" si="261"/>
        <v>3549</v>
      </c>
      <c r="BQ124" s="21">
        <f t="shared" si="260"/>
        <v>177.45</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384</v>
      </c>
      <c r="X128" s="41">
        <f>SUM(X122:X127)</f>
        <v>387</v>
      </c>
      <c r="Y128" s="41">
        <f>SUM(Y122:Y127)</f>
        <v>317</v>
      </c>
      <c r="Z128" s="41">
        <f>SUM(Z122:Z127)</f>
        <v>333</v>
      </c>
      <c r="AA128" s="42">
        <f>SUM(AA122:AA127)</f>
        <v>1421</v>
      </c>
      <c r="AB128" s="43"/>
      <c r="AC128" s="41">
        <f>SUM(AC122:AC127)</f>
        <v>356</v>
      </c>
      <c r="AD128" s="41">
        <f>SUM(AD122:AD127)</f>
        <v>391</v>
      </c>
      <c r="AE128" s="41">
        <f>SUM(AE122:AE127)</f>
        <v>323</v>
      </c>
      <c r="AF128" s="41">
        <f>SUM(AF122:AF127)</f>
        <v>337</v>
      </c>
      <c r="AG128" s="42">
        <f>SUM(AG122:AG127)</f>
        <v>1407</v>
      </c>
      <c r="AH128" s="43"/>
      <c r="AI128" s="41">
        <f>SUM(AI122:AI127)</f>
        <v>322</v>
      </c>
      <c r="AJ128" s="41">
        <f>SUM(AJ122:AJ127)</f>
        <v>336</v>
      </c>
      <c r="AK128" s="41">
        <f>SUM(AK122:AK127)</f>
        <v>320</v>
      </c>
      <c r="AL128" s="41">
        <f>SUM(AL122:AL127)</f>
        <v>331</v>
      </c>
      <c r="AM128" s="42">
        <f>SUM(AM122:AM127)</f>
        <v>1309</v>
      </c>
      <c r="AN128" s="43"/>
      <c r="AO128" s="41">
        <f>SUM(AO122:AO127)</f>
        <v>381</v>
      </c>
      <c r="AP128" s="41">
        <f>SUM(AP122:AP127)</f>
        <v>347</v>
      </c>
      <c r="AQ128" s="41">
        <f>SUM(AQ122:AQ127)</f>
        <v>353</v>
      </c>
      <c r="AR128" s="41">
        <f>SUM(AR122:AR127)</f>
        <v>324</v>
      </c>
      <c r="AS128" s="42">
        <f>SUM(AS122:AS127)</f>
        <v>1405</v>
      </c>
      <c r="AT128" s="43"/>
      <c r="AU128" s="41">
        <f>SUM(AU122:AU127)</f>
        <v>366</v>
      </c>
      <c r="AV128" s="41">
        <f>SUM(AV122:AV127)</f>
        <v>336</v>
      </c>
      <c r="AW128" s="41">
        <f>SUM(AW122:AW127)</f>
        <v>385</v>
      </c>
      <c r="AX128" s="41">
        <f>SUM(AX122:AX127)</f>
        <v>367</v>
      </c>
      <c r="AY128" s="42">
        <f>SUM(AY122:AY127)</f>
        <v>1454</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4</v>
      </c>
      <c r="BL128" s="17">
        <f t="shared" si="256"/>
        <v>4</v>
      </c>
      <c r="BM128" s="17">
        <f t="shared" si="257"/>
        <v>4</v>
      </c>
      <c r="BN128" s="17">
        <f t="shared" si="258"/>
        <v>0</v>
      </c>
      <c r="BO128" s="17">
        <f t="shared" si="259"/>
        <v>32</v>
      </c>
      <c r="BP128" s="17">
        <f t="shared" si="261"/>
        <v>10771</v>
      </c>
      <c r="BQ128" s="17">
        <f t="shared" si="260"/>
        <v>336.59375</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81</v>
      </c>
      <c r="W129" s="41">
        <f>W128+$V$129</f>
        <v>465</v>
      </c>
      <c r="X129" s="41">
        <f>X128+$V$129</f>
        <v>468</v>
      </c>
      <c r="Y129" s="41">
        <f>Y128+$V$129</f>
        <v>398</v>
      </c>
      <c r="Z129" s="41">
        <f>Z128+$V$129</f>
        <v>414</v>
      </c>
      <c r="AA129" s="42">
        <f>W129+X129+Y129+Z129</f>
        <v>1745</v>
      </c>
      <c r="AB129" s="40">
        <f>SUM(AB122:AB127)</f>
        <v>58</v>
      </c>
      <c r="AC129" s="41">
        <f>AC128+$AB$129</f>
        <v>414</v>
      </c>
      <c r="AD129" s="41">
        <f>AD128+$AB$129</f>
        <v>449</v>
      </c>
      <c r="AE129" s="41">
        <f>AE128+$AB$129</f>
        <v>381</v>
      </c>
      <c r="AF129" s="41">
        <f>AF128+$AB$129</f>
        <v>395</v>
      </c>
      <c r="AG129" s="42">
        <f>AC129+AD129+AE129+AF129</f>
        <v>1639</v>
      </c>
      <c r="AH129" s="40">
        <f>SUM(AH122:AH127)</f>
        <v>59</v>
      </c>
      <c r="AI129" s="41">
        <f>AI128+$AH$129</f>
        <v>381</v>
      </c>
      <c r="AJ129" s="41">
        <f>AJ128+$AH$129</f>
        <v>395</v>
      </c>
      <c r="AK129" s="41">
        <f>AK128+$AH$129</f>
        <v>379</v>
      </c>
      <c r="AL129" s="41">
        <f>AL128+$AH$129</f>
        <v>390</v>
      </c>
      <c r="AM129" s="42">
        <f>AI129+AJ129+AK129+AL129</f>
        <v>1545</v>
      </c>
      <c r="AN129" s="40">
        <f>SUM(AN122:AN127)</f>
        <v>61</v>
      </c>
      <c r="AO129" s="41">
        <f>AO128+$AN$129</f>
        <v>442</v>
      </c>
      <c r="AP129" s="41">
        <f>AP128+$AN$129</f>
        <v>408</v>
      </c>
      <c r="AQ129" s="41">
        <f>AQ128+$AN$129</f>
        <v>414</v>
      </c>
      <c r="AR129" s="41">
        <f>AR128+$AN$129</f>
        <v>385</v>
      </c>
      <c r="AS129" s="42">
        <f>AO129+AP129+AQ129+AR129</f>
        <v>1649</v>
      </c>
      <c r="AT129" s="40">
        <f>SUM(AT122:AT127)</f>
        <v>60</v>
      </c>
      <c r="AU129" s="41">
        <f>AU128+$AT$129</f>
        <v>426</v>
      </c>
      <c r="AV129" s="41">
        <f>AV128+$AT$129</f>
        <v>396</v>
      </c>
      <c r="AW129" s="41">
        <f>AW128+$AT$129</f>
        <v>445</v>
      </c>
      <c r="AX129" s="41">
        <f>AX128+$AT$129</f>
        <v>427</v>
      </c>
      <c r="AY129" s="42">
        <f>AU129+AV129+AW129+AX129</f>
        <v>1694</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4</v>
      </c>
      <c r="BL129" s="17">
        <f t="shared" si="256"/>
        <v>4</v>
      </c>
      <c r="BM129" s="17">
        <f t="shared" si="257"/>
        <v>4</v>
      </c>
      <c r="BN129" s="17">
        <f t="shared" si="258"/>
        <v>0</v>
      </c>
      <c r="BO129" s="17">
        <f t="shared" si="259"/>
        <v>32</v>
      </c>
      <c r="BP129" s="17">
        <f t="shared" si="261"/>
        <v>12951</v>
      </c>
      <c r="BQ129" s="17">
        <f t="shared" si="260"/>
        <v>404.71875</v>
      </c>
    </row>
    <row r="130" spans="1:69" ht="15.75" customHeight="1" x14ac:dyDescent="0.25">
      <c r="A130" s="37"/>
      <c r="B130" s="38" t="s">
        <v>37</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1</v>
      </c>
      <c r="X130" s="41">
        <f t="shared" si="265"/>
        <v>1</v>
      </c>
      <c r="Y130" s="41">
        <f t="shared" si="265"/>
        <v>1</v>
      </c>
      <c r="Z130" s="41">
        <f t="shared" si="265"/>
        <v>1</v>
      </c>
      <c r="AA130" s="42">
        <f t="shared" si="265"/>
        <v>1</v>
      </c>
      <c r="AB130" s="43"/>
      <c r="AC130" s="41">
        <f t="shared" ref="AC130:AG131" si="266">IF($AB$129&gt;0,IF(AC128=AC66,0.5,IF(AC128&gt;AC66,1,0)),0)</f>
        <v>1</v>
      </c>
      <c r="AD130" s="41">
        <f t="shared" si="266"/>
        <v>1</v>
      </c>
      <c r="AE130" s="41">
        <f t="shared" si="266"/>
        <v>0</v>
      </c>
      <c r="AF130" s="41">
        <f t="shared" si="266"/>
        <v>1</v>
      </c>
      <c r="AG130" s="42">
        <f t="shared" si="266"/>
        <v>1</v>
      </c>
      <c r="AH130" s="43"/>
      <c r="AI130" s="41">
        <f t="shared" ref="AI130:AM131" si="267">IF($AH$129&gt;0,IF(AI128=AI82,0.5,IF(AI128&gt;AI82,1,0)),0)</f>
        <v>1</v>
      </c>
      <c r="AJ130" s="41">
        <f t="shared" si="267"/>
        <v>0</v>
      </c>
      <c r="AK130" s="41">
        <f t="shared" si="267"/>
        <v>1</v>
      </c>
      <c r="AL130" s="41">
        <f t="shared" si="267"/>
        <v>1</v>
      </c>
      <c r="AM130" s="42">
        <f t="shared" si="267"/>
        <v>1</v>
      </c>
      <c r="AN130" s="43"/>
      <c r="AO130" s="41">
        <f t="shared" ref="AO130:AS131" si="268">IF($AN$129&gt;0,IF(AO128=AO100,0.5,IF(AO128&gt;AO100,1,0)),0)</f>
        <v>1</v>
      </c>
      <c r="AP130" s="41">
        <f t="shared" si="268"/>
        <v>1</v>
      </c>
      <c r="AQ130" s="41">
        <f t="shared" si="268"/>
        <v>1</v>
      </c>
      <c r="AR130" s="41">
        <f t="shared" si="268"/>
        <v>1</v>
      </c>
      <c r="AS130" s="42">
        <f t="shared" si="268"/>
        <v>1</v>
      </c>
      <c r="AT130" s="43"/>
      <c r="AU130" s="41">
        <f t="shared" ref="AU130:AY131" si="269">IF($AT$129&gt;0,IF(AU128=AU39,0.5,IF(AU128&gt;AU39,1,0)),0)</f>
        <v>1</v>
      </c>
      <c r="AV130" s="41">
        <f t="shared" si="269"/>
        <v>1</v>
      </c>
      <c r="AW130" s="41">
        <f t="shared" si="269"/>
        <v>1</v>
      </c>
      <c r="AX130" s="41">
        <f t="shared" si="269"/>
        <v>0</v>
      </c>
      <c r="AY130" s="42">
        <f t="shared" si="269"/>
        <v>1</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8</v>
      </c>
      <c r="BQ130" s="21"/>
    </row>
    <row r="131" spans="1:69" ht="15.75" customHeight="1" x14ac:dyDescent="0.25">
      <c r="A131" s="37"/>
      <c r="B131" s="38" t="s">
        <v>38</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1</v>
      </c>
      <c r="X131" s="41">
        <f t="shared" si="265"/>
        <v>1</v>
      </c>
      <c r="Y131" s="41">
        <f t="shared" si="265"/>
        <v>1</v>
      </c>
      <c r="Z131" s="41">
        <f t="shared" si="265"/>
        <v>1</v>
      </c>
      <c r="AA131" s="42">
        <f t="shared" si="265"/>
        <v>1</v>
      </c>
      <c r="AB131" s="43"/>
      <c r="AC131" s="41">
        <f t="shared" si="266"/>
        <v>1</v>
      </c>
      <c r="AD131" s="41">
        <f t="shared" si="266"/>
        <v>1</v>
      </c>
      <c r="AE131" s="41">
        <f t="shared" si="266"/>
        <v>0</v>
      </c>
      <c r="AF131" s="41">
        <f t="shared" si="266"/>
        <v>0</v>
      </c>
      <c r="AG131" s="42">
        <f t="shared" si="266"/>
        <v>0.5</v>
      </c>
      <c r="AH131" s="43"/>
      <c r="AI131" s="41">
        <f t="shared" si="267"/>
        <v>0</v>
      </c>
      <c r="AJ131" s="41">
        <f t="shared" si="267"/>
        <v>0</v>
      </c>
      <c r="AK131" s="41">
        <f t="shared" si="267"/>
        <v>0</v>
      </c>
      <c r="AL131" s="41">
        <f t="shared" si="267"/>
        <v>0</v>
      </c>
      <c r="AM131" s="42">
        <f t="shared" si="267"/>
        <v>0</v>
      </c>
      <c r="AN131" s="43"/>
      <c r="AO131" s="41">
        <f t="shared" si="268"/>
        <v>1</v>
      </c>
      <c r="AP131" s="41">
        <f t="shared" si="268"/>
        <v>1</v>
      </c>
      <c r="AQ131" s="41">
        <f t="shared" si="268"/>
        <v>1</v>
      </c>
      <c r="AR131" s="41">
        <f t="shared" si="268"/>
        <v>1</v>
      </c>
      <c r="AS131" s="42">
        <f t="shared" si="268"/>
        <v>1</v>
      </c>
      <c r="AT131" s="43"/>
      <c r="AU131" s="41">
        <f t="shared" si="269"/>
        <v>1</v>
      </c>
      <c r="AV131" s="41">
        <f t="shared" si="269"/>
        <v>1</v>
      </c>
      <c r="AW131" s="41">
        <f t="shared" si="269"/>
        <v>1</v>
      </c>
      <c r="AX131" s="41">
        <f t="shared" si="269"/>
        <v>0</v>
      </c>
      <c r="AY131" s="42">
        <f t="shared" si="269"/>
        <v>1</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4.5</v>
      </c>
      <c r="BQ131" s="21"/>
    </row>
    <row r="132" spans="1:69" ht="14.25" customHeight="1" x14ac:dyDescent="0.25">
      <c r="A132" s="49"/>
      <c r="B132" s="50" t="s">
        <v>39</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10</v>
      </c>
      <c r="AB132" s="52"/>
      <c r="AC132" s="53"/>
      <c r="AD132" s="53"/>
      <c r="AE132" s="53"/>
      <c r="AF132" s="53"/>
      <c r="AG132" s="54">
        <f>SUM(AC130+AD130+AE130+AF130+AG130+AC131+AD131+AE131+AF131+AG131)</f>
        <v>6.5</v>
      </c>
      <c r="AH132" s="52"/>
      <c r="AI132" s="53"/>
      <c r="AJ132" s="53"/>
      <c r="AK132" s="53"/>
      <c r="AL132" s="53"/>
      <c r="AM132" s="54">
        <f>SUM(AI130+AJ130+AK130+AL130+AM130+AI131+AJ131+AK131+AL131+AM131)</f>
        <v>4</v>
      </c>
      <c r="AN132" s="52"/>
      <c r="AO132" s="53"/>
      <c r="AP132" s="53"/>
      <c r="AQ132" s="53"/>
      <c r="AR132" s="53"/>
      <c r="AS132" s="54">
        <f>SUM(AO130+AP130+AQ130+AR130+AS130+AO131+AP131+AQ131+AR131+AS131)</f>
        <v>10</v>
      </c>
      <c r="AT132" s="52"/>
      <c r="AU132" s="53"/>
      <c r="AV132" s="53"/>
      <c r="AW132" s="53"/>
      <c r="AX132" s="53"/>
      <c r="AY132" s="54">
        <f>SUM(AU130+AV130+AW130+AX130+AY130+AU131+AV131+AW131+AX131+AY131)</f>
        <v>8</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55.5</v>
      </c>
      <c r="BQ132" s="56"/>
    </row>
    <row r="133" spans="1:69" ht="15.75" customHeight="1" x14ac:dyDescent="0.25">
      <c r="A133" s="31">
        <v>10</v>
      </c>
      <c r="B133" s="178" t="s">
        <v>78</v>
      </c>
      <c r="C133" s="180"/>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v>60</v>
      </c>
      <c r="W134" s="44">
        <v>130</v>
      </c>
      <c r="X134" s="44">
        <v>121</v>
      </c>
      <c r="Y134" s="44">
        <v>108</v>
      </c>
      <c r="Z134" s="44">
        <v>135</v>
      </c>
      <c r="AA134" s="42">
        <f t="shared" ref="AA134:AA143" si="273">SUM(W134:Z134)</f>
        <v>494</v>
      </c>
      <c r="AB134" s="43">
        <v>61</v>
      </c>
      <c r="AC134" s="44">
        <v>135</v>
      </c>
      <c r="AD134" s="44">
        <v>117</v>
      </c>
      <c r="AE134" s="44">
        <v>154</v>
      </c>
      <c r="AF134" s="44">
        <v>146</v>
      </c>
      <c r="AG134" s="42">
        <f t="shared" ref="AG134:AG143" si="274">SUM(AC134:AF134)</f>
        <v>552</v>
      </c>
      <c r="AH134" s="43">
        <v>61</v>
      </c>
      <c r="AI134" s="44">
        <v>172</v>
      </c>
      <c r="AJ134" s="44">
        <v>111</v>
      </c>
      <c r="AK134" s="44">
        <v>149</v>
      </c>
      <c r="AL134" s="44">
        <v>117</v>
      </c>
      <c r="AM134" s="42">
        <f t="shared" ref="AM134:AM143" si="275">SUM(AI134:AL134)</f>
        <v>549</v>
      </c>
      <c r="AN134" s="43">
        <v>60</v>
      </c>
      <c r="AO134" s="44">
        <v>145</v>
      </c>
      <c r="AP134" s="44">
        <v>179</v>
      </c>
      <c r="AQ134" s="44">
        <v>155</v>
      </c>
      <c r="AR134" s="44">
        <v>128</v>
      </c>
      <c r="AS134" s="42">
        <f t="shared" ref="AS134:AS143" si="276">SUM(AO134:AR134)</f>
        <v>607</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4</v>
      </c>
      <c r="BL134" s="17">
        <f t="shared" ref="BL134:BL145" si="284">SUM((IF(AO134&gt;0,1,0)+(IF(AP134&gt;0,1,0)+(IF(AQ134&gt;0,1,0)+(IF(AR134&gt;0,1,0))))))</f>
        <v>4</v>
      </c>
      <c r="BM134" s="17">
        <f t="shared" ref="BM134:BM145" si="285">SUM((IF(AU134&gt;0,1,0)+(IF(AV134&gt;0,1,0)+(IF(AW134&gt;0,1,0)+(IF(AX134&gt;0,1,0))))))</f>
        <v>0</v>
      </c>
      <c r="BN134" s="17">
        <f t="shared" ref="BN134:BN145" si="286">SUM((IF(BA134&gt;0,1,0)+(IF(BB134&gt;0,1,0)+(IF(BC134&gt;0,1,0)+(IF(BD134&gt;0,1,0))))))</f>
        <v>0</v>
      </c>
      <c r="BO134" s="17">
        <f t="shared" ref="BO134:BO145" si="287">SUM(BF134:BN134)</f>
        <v>20</v>
      </c>
      <c r="BP134" s="17">
        <f t="shared" ref="BP134:BP145" si="288">I134+O134+U134+AA134+AG134+AM134+AS134+AY134+BE134</f>
        <v>2723</v>
      </c>
      <c r="BQ134" s="17">
        <f t="shared" ref="BQ134:BQ145" si="289">BP134/BO134</f>
        <v>136.15</v>
      </c>
    </row>
    <row r="135" spans="1:69" ht="15.75" customHeight="1" x14ac:dyDescent="0.25">
      <c r="A135" s="37"/>
      <c r="B135" s="46" t="s">
        <v>88</v>
      </c>
      <c r="C135" s="47" t="s">
        <v>89</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v>31</v>
      </c>
      <c r="AI135" s="44">
        <v>187</v>
      </c>
      <c r="AJ135" s="44">
        <v>130</v>
      </c>
      <c r="AK135" s="44">
        <v>204</v>
      </c>
      <c r="AL135" s="44">
        <v>149</v>
      </c>
      <c r="AM135" s="42">
        <f t="shared" si="275"/>
        <v>670</v>
      </c>
      <c r="AN135" s="43"/>
      <c r="AO135" s="44"/>
      <c r="AP135" s="44"/>
      <c r="AQ135" s="44"/>
      <c r="AR135" s="44"/>
      <c r="AS135" s="42">
        <f t="shared" si="276"/>
        <v>0</v>
      </c>
      <c r="AT135" s="43"/>
      <c r="AU135" s="44"/>
      <c r="AV135" s="44"/>
      <c r="AW135" s="44"/>
      <c r="AX135" s="44"/>
      <c r="AY135" s="42">
        <f t="shared" si="277"/>
        <v>0</v>
      </c>
      <c r="AZ135" s="43">
        <v>31</v>
      </c>
      <c r="BA135" s="44">
        <v>148</v>
      </c>
      <c r="BB135" s="44">
        <v>183</v>
      </c>
      <c r="BC135" s="44">
        <v>173</v>
      </c>
      <c r="BD135" s="44">
        <v>169</v>
      </c>
      <c r="BE135" s="42">
        <f t="shared" si="278"/>
        <v>673</v>
      </c>
      <c r="BF135" s="45">
        <f>SUM((IF(E135&gt;0,1,0)+(IF(F135&gt;0,1,0)+(IF(G135&gt;0,1,0)+(IF(H135&gt;0,1,0))))))</f>
        <v>4</v>
      </c>
      <c r="BG135" s="17">
        <f t="shared" si="279"/>
        <v>4</v>
      </c>
      <c r="BH135" s="17">
        <f t="shared" si="280"/>
        <v>0</v>
      </c>
      <c r="BI135" s="17">
        <f t="shared" si="281"/>
        <v>0</v>
      </c>
      <c r="BJ135" s="17">
        <f t="shared" si="282"/>
        <v>0</v>
      </c>
      <c r="BK135" s="17">
        <f t="shared" si="283"/>
        <v>4</v>
      </c>
      <c r="BL135" s="17">
        <f t="shared" si="284"/>
        <v>0</v>
      </c>
      <c r="BM135" s="17">
        <f t="shared" si="285"/>
        <v>0</v>
      </c>
      <c r="BN135" s="17">
        <f t="shared" si="286"/>
        <v>4</v>
      </c>
      <c r="BO135" s="17">
        <f t="shared" si="287"/>
        <v>16</v>
      </c>
      <c r="BP135" s="17">
        <f t="shared" si="288"/>
        <v>2663</v>
      </c>
      <c r="BQ135" s="17">
        <f t="shared" si="289"/>
        <v>166.4375</v>
      </c>
    </row>
    <row r="136" spans="1:69" ht="15.75" customHeight="1" x14ac:dyDescent="0.25">
      <c r="A136" s="37"/>
      <c r="B136" s="46" t="s">
        <v>90</v>
      </c>
      <c r="C136" s="47" t="s">
        <v>91</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v>46</v>
      </c>
      <c r="AU136" s="44">
        <v>124</v>
      </c>
      <c r="AV136" s="44">
        <v>168</v>
      </c>
      <c r="AW136" s="44">
        <v>135</v>
      </c>
      <c r="AX136" s="44">
        <v>131</v>
      </c>
      <c r="AY136" s="42">
        <f t="shared" si="277"/>
        <v>558</v>
      </c>
      <c r="AZ136" s="43">
        <v>48</v>
      </c>
      <c r="BA136" s="44">
        <v>155</v>
      </c>
      <c r="BB136" s="44">
        <v>141</v>
      </c>
      <c r="BC136" s="44">
        <v>156</v>
      </c>
      <c r="BD136" s="44">
        <v>173</v>
      </c>
      <c r="BE136" s="42">
        <f t="shared" si="278"/>
        <v>625</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4</v>
      </c>
      <c r="BN136" s="17">
        <f t="shared" si="286"/>
        <v>4</v>
      </c>
      <c r="BO136" s="17">
        <f t="shared" si="287"/>
        <v>8</v>
      </c>
      <c r="BP136" s="17">
        <f t="shared" si="288"/>
        <v>1183</v>
      </c>
      <c r="BQ136" s="21">
        <f t="shared" si="289"/>
        <v>147.875</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v>40</v>
      </c>
      <c r="AC139" s="44">
        <v>155</v>
      </c>
      <c r="AD139" s="44">
        <v>171</v>
      </c>
      <c r="AE139" s="44">
        <v>160</v>
      </c>
      <c r="AF139" s="44">
        <v>181</v>
      </c>
      <c r="AG139" s="42">
        <f t="shared" si="274"/>
        <v>667</v>
      </c>
      <c r="AH139" s="43"/>
      <c r="AI139" s="44"/>
      <c r="AJ139" s="44"/>
      <c r="AK139" s="44"/>
      <c r="AL139" s="44"/>
      <c r="AM139" s="42">
        <f t="shared" si="275"/>
        <v>0</v>
      </c>
      <c r="AN139" s="43">
        <v>40</v>
      </c>
      <c r="AO139" s="44">
        <v>136</v>
      </c>
      <c r="AP139" s="44">
        <v>191</v>
      </c>
      <c r="AQ139" s="44">
        <v>144</v>
      </c>
      <c r="AR139" s="44">
        <v>172</v>
      </c>
      <c r="AS139" s="42">
        <f t="shared" si="276"/>
        <v>643</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4</v>
      </c>
      <c r="BK139" s="17">
        <f t="shared" si="283"/>
        <v>0</v>
      </c>
      <c r="BL139" s="17">
        <f t="shared" si="284"/>
        <v>4</v>
      </c>
      <c r="BM139" s="17">
        <f t="shared" si="285"/>
        <v>0</v>
      </c>
      <c r="BN139" s="17">
        <f t="shared" si="286"/>
        <v>0</v>
      </c>
      <c r="BO139" s="17">
        <f t="shared" si="287"/>
        <v>12</v>
      </c>
      <c r="BP139" s="17">
        <f t="shared" si="288"/>
        <v>1963</v>
      </c>
      <c r="BQ139" s="21">
        <f t="shared" si="289"/>
        <v>163.58333333333334</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37</v>
      </c>
      <c r="W140" s="44">
        <v>137</v>
      </c>
      <c r="X140" s="44">
        <v>153</v>
      </c>
      <c r="Y140" s="44">
        <v>174</v>
      </c>
      <c r="Z140" s="44">
        <v>137</v>
      </c>
      <c r="AA140" s="42">
        <f t="shared" si="273"/>
        <v>601</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601</v>
      </c>
      <c r="BQ140" s="21">
        <f t="shared" si="289"/>
        <v>150.25</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v>50</v>
      </c>
      <c r="AU141" s="44">
        <v>134</v>
      </c>
      <c r="AV141" s="44">
        <v>128</v>
      </c>
      <c r="AW141" s="44">
        <v>117</v>
      </c>
      <c r="AX141" s="44">
        <v>122</v>
      </c>
      <c r="AY141" s="42">
        <f t="shared" si="277"/>
        <v>501</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4</v>
      </c>
      <c r="BN141" s="17">
        <f t="shared" si="286"/>
        <v>0</v>
      </c>
      <c r="BO141" s="17">
        <f t="shared" si="287"/>
        <v>4</v>
      </c>
      <c r="BP141" s="17">
        <f t="shared" si="288"/>
        <v>501</v>
      </c>
      <c r="BQ141" s="21">
        <f t="shared" si="289"/>
        <v>125.25</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35</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267</v>
      </c>
      <c r="X144" s="41">
        <f>SUM(X134:X143)</f>
        <v>274</v>
      </c>
      <c r="Y144" s="41">
        <f>SUM(Y134:Y143)</f>
        <v>282</v>
      </c>
      <c r="Z144" s="41">
        <f>SUM(Z134:Z143)</f>
        <v>272</v>
      </c>
      <c r="AA144" s="42">
        <f>SUM(AA134:AA143)</f>
        <v>1095</v>
      </c>
      <c r="AB144" s="43"/>
      <c r="AC144" s="41">
        <f>SUM(AC134:AC143)</f>
        <v>290</v>
      </c>
      <c r="AD144" s="41">
        <f>SUM(AD134:AD143)</f>
        <v>288</v>
      </c>
      <c r="AE144" s="41">
        <f>SUM(AE134:AE143)</f>
        <v>314</v>
      </c>
      <c r="AF144" s="41">
        <f>SUM(AF134:AF143)</f>
        <v>327</v>
      </c>
      <c r="AG144" s="42">
        <f>SUM(AG134:AG143)</f>
        <v>1219</v>
      </c>
      <c r="AH144" s="43"/>
      <c r="AI144" s="41">
        <f>SUM(AI134:AI143)</f>
        <v>359</v>
      </c>
      <c r="AJ144" s="41">
        <f>SUM(AJ134:AJ143)</f>
        <v>241</v>
      </c>
      <c r="AK144" s="41">
        <f>SUM(AK134:AK143)</f>
        <v>353</v>
      </c>
      <c r="AL144" s="41">
        <f>SUM(AL134:AL143)</f>
        <v>266</v>
      </c>
      <c r="AM144" s="42">
        <f>SUM(AM134:AM143)</f>
        <v>1219</v>
      </c>
      <c r="AN144" s="43"/>
      <c r="AO144" s="41">
        <f>SUM(AO134:AO143)</f>
        <v>281</v>
      </c>
      <c r="AP144" s="41">
        <f>SUM(AP134:AP143)</f>
        <v>370</v>
      </c>
      <c r="AQ144" s="41">
        <f>SUM(AQ134:AQ143)</f>
        <v>299</v>
      </c>
      <c r="AR144" s="41">
        <f>SUM(AR134:AR143)</f>
        <v>300</v>
      </c>
      <c r="AS144" s="42">
        <f>SUM(AS134:AS143)</f>
        <v>1250</v>
      </c>
      <c r="AT144" s="43"/>
      <c r="AU144" s="41">
        <f>SUM(AU134:AU143)</f>
        <v>258</v>
      </c>
      <c r="AV144" s="41">
        <f>SUM(AV134:AV143)</f>
        <v>296</v>
      </c>
      <c r="AW144" s="41">
        <f>SUM(AW134:AW143)</f>
        <v>252</v>
      </c>
      <c r="AX144" s="41">
        <f>SUM(AX134:AX143)</f>
        <v>253</v>
      </c>
      <c r="AY144" s="42">
        <f>SUM(AY134:AY143)</f>
        <v>1059</v>
      </c>
      <c r="AZ144" s="43"/>
      <c r="BA144" s="41">
        <f>SUM(BA134:BA143)</f>
        <v>303</v>
      </c>
      <c r="BB144" s="41">
        <f>SUM(BB134:BB143)</f>
        <v>324</v>
      </c>
      <c r="BC144" s="41">
        <f>SUM(BC134:BC143)</f>
        <v>329</v>
      </c>
      <c r="BD144" s="41">
        <f>SUM(BD134:BD143)</f>
        <v>342</v>
      </c>
      <c r="BE144" s="42">
        <f>SUM(BE134:BE143)</f>
        <v>1298</v>
      </c>
      <c r="BF144" s="45">
        <f t="shared" si="291"/>
        <v>4</v>
      </c>
      <c r="BG144" s="17">
        <f t="shared" si="279"/>
        <v>4</v>
      </c>
      <c r="BH144" s="17">
        <f t="shared" si="280"/>
        <v>4</v>
      </c>
      <c r="BI144" s="17">
        <f t="shared" si="281"/>
        <v>4</v>
      </c>
      <c r="BJ144" s="17">
        <f t="shared" si="282"/>
        <v>4</v>
      </c>
      <c r="BK144" s="17">
        <f t="shared" si="283"/>
        <v>4</v>
      </c>
      <c r="BL144" s="17">
        <f t="shared" si="284"/>
        <v>4</v>
      </c>
      <c r="BM144" s="17">
        <f t="shared" si="285"/>
        <v>4</v>
      </c>
      <c r="BN144" s="17">
        <f t="shared" si="286"/>
        <v>4</v>
      </c>
      <c r="BO144" s="17">
        <f t="shared" si="287"/>
        <v>36</v>
      </c>
      <c r="BP144" s="17">
        <f t="shared" si="288"/>
        <v>10703</v>
      </c>
      <c r="BQ144" s="17">
        <f t="shared" si="289"/>
        <v>297.30555555555554</v>
      </c>
    </row>
    <row r="145" spans="1:69" ht="15.75" customHeight="1" x14ac:dyDescent="0.25">
      <c r="A145" s="37"/>
      <c r="B145" s="38" t="s">
        <v>36</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97</v>
      </c>
      <c r="W145" s="41">
        <f>W144+$V$145</f>
        <v>364</v>
      </c>
      <c r="X145" s="41">
        <f>X144+$V$145</f>
        <v>371</v>
      </c>
      <c r="Y145" s="41">
        <f>Y144+$V$145</f>
        <v>379</v>
      </c>
      <c r="Z145" s="41">
        <f>Z144+$V$145</f>
        <v>369</v>
      </c>
      <c r="AA145" s="42">
        <f>W145+X145+Y145+Z145</f>
        <v>1483</v>
      </c>
      <c r="AB145" s="40">
        <f>SUM(AB134:AB143)</f>
        <v>101</v>
      </c>
      <c r="AC145" s="41">
        <f>AC144+$AB$145</f>
        <v>391</v>
      </c>
      <c r="AD145" s="41">
        <f>AD144+$AB$145</f>
        <v>389</v>
      </c>
      <c r="AE145" s="41">
        <f>AE144+$AB$145</f>
        <v>415</v>
      </c>
      <c r="AF145" s="41">
        <f>AF144+$AB$145</f>
        <v>428</v>
      </c>
      <c r="AG145" s="42">
        <f>AC145+AD145+AE145+AF145</f>
        <v>1623</v>
      </c>
      <c r="AH145" s="40">
        <f>SUM(AH134:AH143)</f>
        <v>92</v>
      </c>
      <c r="AI145" s="41">
        <f>AI144+$AH$145</f>
        <v>451</v>
      </c>
      <c r="AJ145" s="41">
        <f>AJ144+$AH$145</f>
        <v>333</v>
      </c>
      <c r="AK145" s="41">
        <f>AK144+$AH$145</f>
        <v>445</v>
      </c>
      <c r="AL145" s="41">
        <f>AL144+$AH$145</f>
        <v>358</v>
      </c>
      <c r="AM145" s="42">
        <f>AI145+AJ145+AK145+AL145</f>
        <v>1587</v>
      </c>
      <c r="AN145" s="40">
        <f>SUM(AN134:AN143)</f>
        <v>100</v>
      </c>
      <c r="AO145" s="41">
        <f>AO144+$AN$145</f>
        <v>381</v>
      </c>
      <c r="AP145" s="41">
        <f>AP144+$AN$145</f>
        <v>470</v>
      </c>
      <c r="AQ145" s="41">
        <f>AQ144+$AN$145</f>
        <v>399</v>
      </c>
      <c r="AR145" s="41">
        <f>AR144+$AN$145</f>
        <v>400</v>
      </c>
      <c r="AS145" s="42">
        <f>AO145+AP145+AQ145+AR145</f>
        <v>1650</v>
      </c>
      <c r="AT145" s="40">
        <f>SUM(AT134:AT143)</f>
        <v>96</v>
      </c>
      <c r="AU145" s="41">
        <f>AU144+$AT$145</f>
        <v>354</v>
      </c>
      <c r="AV145" s="41">
        <f>AV144+$AT$145</f>
        <v>392</v>
      </c>
      <c r="AW145" s="41">
        <f>AW144+$AT$145</f>
        <v>348</v>
      </c>
      <c r="AX145" s="41">
        <f>AX144+$AT$145</f>
        <v>349</v>
      </c>
      <c r="AY145" s="42">
        <f>AU145+AV145+AW145+AX145</f>
        <v>1443</v>
      </c>
      <c r="AZ145" s="40">
        <f>SUM(AZ134:AZ143)</f>
        <v>79</v>
      </c>
      <c r="BA145" s="41">
        <f>BA144+$AZ$145</f>
        <v>382</v>
      </c>
      <c r="BB145" s="41">
        <f>BB144+$AZ$145</f>
        <v>403</v>
      </c>
      <c r="BC145" s="41">
        <f>BC144+$AZ$145</f>
        <v>408</v>
      </c>
      <c r="BD145" s="41">
        <f>BD144+$AZ$145</f>
        <v>421</v>
      </c>
      <c r="BE145" s="42">
        <f>BA145+BB145+BC145+BD145</f>
        <v>1614</v>
      </c>
      <c r="BF145" s="45">
        <f t="shared" si="291"/>
        <v>4</v>
      </c>
      <c r="BG145" s="17">
        <f t="shared" si="279"/>
        <v>4</v>
      </c>
      <c r="BH145" s="17">
        <f t="shared" si="280"/>
        <v>4</v>
      </c>
      <c r="BI145" s="17">
        <f t="shared" si="281"/>
        <v>4</v>
      </c>
      <c r="BJ145" s="17">
        <f t="shared" si="282"/>
        <v>4</v>
      </c>
      <c r="BK145" s="17">
        <f t="shared" si="283"/>
        <v>4</v>
      </c>
      <c r="BL145" s="17">
        <f t="shared" si="284"/>
        <v>4</v>
      </c>
      <c r="BM145" s="17">
        <f t="shared" si="285"/>
        <v>4</v>
      </c>
      <c r="BN145" s="17">
        <f t="shared" si="286"/>
        <v>4</v>
      </c>
      <c r="BO145" s="17">
        <f t="shared" si="287"/>
        <v>36</v>
      </c>
      <c r="BP145" s="17">
        <f t="shared" si="288"/>
        <v>13847</v>
      </c>
      <c r="BQ145" s="17">
        <f t="shared" si="289"/>
        <v>384.63888888888891</v>
      </c>
    </row>
    <row r="146" spans="1:69" ht="15.75" customHeight="1" x14ac:dyDescent="0.25">
      <c r="A146" s="37"/>
      <c r="B146" s="38" t="s">
        <v>37</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1</v>
      </c>
      <c r="AD146" s="41">
        <f t="shared" si="296"/>
        <v>1</v>
      </c>
      <c r="AE146" s="41">
        <f t="shared" si="296"/>
        <v>1</v>
      </c>
      <c r="AF146" s="41">
        <f t="shared" si="296"/>
        <v>1</v>
      </c>
      <c r="AG146" s="42">
        <f t="shared" si="296"/>
        <v>1</v>
      </c>
      <c r="AH146" s="43"/>
      <c r="AI146" s="41">
        <f t="shared" ref="AI146:AM147" si="297">IF($AH$145&gt;0,IF(AI144=AI53,0.5,IF(AI144&gt;AI53,1,0)),0)</f>
        <v>1</v>
      </c>
      <c r="AJ146" s="41">
        <f t="shared" si="297"/>
        <v>0</v>
      </c>
      <c r="AK146" s="41">
        <f t="shared" si="297"/>
        <v>1</v>
      </c>
      <c r="AL146" s="41">
        <f t="shared" si="297"/>
        <v>0</v>
      </c>
      <c r="AM146" s="42">
        <f t="shared" si="297"/>
        <v>1</v>
      </c>
      <c r="AN146" s="43"/>
      <c r="AO146" s="41">
        <f t="shared" ref="AO146:AS147" si="298">IF($AN$145&gt;0,IF(AO144=AO39,0.5,IF(AO144&gt;AO39,1,0)),0)</f>
        <v>0</v>
      </c>
      <c r="AP146" s="41">
        <f t="shared" si="298"/>
        <v>1</v>
      </c>
      <c r="AQ146" s="41">
        <f t="shared" si="298"/>
        <v>0</v>
      </c>
      <c r="AR146" s="41">
        <f t="shared" si="298"/>
        <v>1</v>
      </c>
      <c r="AS146" s="42">
        <f t="shared" si="298"/>
        <v>0</v>
      </c>
      <c r="AT146" s="43"/>
      <c r="AU146" s="41">
        <f t="shared" ref="AU146:AY147" si="299">IF($AT$145&gt;0,IF(AU144=AU82,0.5,IF(AU144&gt;AU82,1,0)),0)</f>
        <v>0</v>
      </c>
      <c r="AV146" s="41">
        <f t="shared" si="299"/>
        <v>0</v>
      </c>
      <c r="AW146" s="41">
        <f t="shared" si="299"/>
        <v>1</v>
      </c>
      <c r="AX146" s="41">
        <f t="shared" si="299"/>
        <v>0</v>
      </c>
      <c r="AY146" s="42">
        <f t="shared" si="299"/>
        <v>0</v>
      </c>
      <c r="AZ146" s="43"/>
      <c r="BA146" s="41">
        <f t="shared" ref="BA146:BE147" si="300">IF($AZ$145&gt;0,IF(BA144=BA116,0.5,IF(BA144&gt;BA116,1,0)),0)</f>
        <v>0</v>
      </c>
      <c r="BB146" s="41">
        <f t="shared" si="300"/>
        <v>0</v>
      </c>
      <c r="BC146" s="41">
        <f t="shared" si="300"/>
        <v>1</v>
      </c>
      <c r="BD146" s="41">
        <f t="shared" si="300"/>
        <v>1</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1</v>
      </c>
      <c r="AD147" s="41">
        <f t="shared" si="296"/>
        <v>0</v>
      </c>
      <c r="AE147" s="41">
        <f t="shared" si="296"/>
        <v>1</v>
      </c>
      <c r="AF147" s="41">
        <f t="shared" si="296"/>
        <v>1</v>
      </c>
      <c r="AG147" s="42">
        <f t="shared" si="296"/>
        <v>1</v>
      </c>
      <c r="AH147" s="43"/>
      <c r="AI147" s="41">
        <f t="shared" si="297"/>
        <v>1</v>
      </c>
      <c r="AJ147" s="41">
        <f t="shared" si="297"/>
        <v>0</v>
      </c>
      <c r="AK147" s="41">
        <f t="shared" si="297"/>
        <v>1</v>
      </c>
      <c r="AL147" s="41">
        <f t="shared" si="297"/>
        <v>0</v>
      </c>
      <c r="AM147" s="42">
        <f t="shared" si="297"/>
        <v>1</v>
      </c>
      <c r="AN147" s="43"/>
      <c r="AO147" s="41">
        <f t="shared" si="298"/>
        <v>1</v>
      </c>
      <c r="AP147" s="41">
        <f t="shared" si="298"/>
        <v>1</v>
      </c>
      <c r="AQ147" s="41">
        <f t="shared" si="298"/>
        <v>0</v>
      </c>
      <c r="AR147" s="41">
        <f t="shared" si="298"/>
        <v>1</v>
      </c>
      <c r="AS147" s="42">
        <f t="shared" si="298"/>
        <v>1</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1</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9</v>
      </c>
      <c r="AH148" s="52"/>
      <c r="AI148" s="53"/>
      <c r="AJ148" s="53"/>
      <c r="AK148" s="53"/>
      <c r="AL148" s="53"/>
      <c r="AM148" s="54">
        <f>SUM(AI146+AJ146+AK146+AL146+AM146+AI147+AJ147+AK147+AL147+AM147)</f>
        <v>6</v>
      </c>
      <c r="AN148" s="52"/>
      <c r="AO148" s="53"/>
      <c r="AP148" s="53"/>
      <c r="AQ148" s="53"/>
      <c r="AR148" s="53"/>
      <c r="AS148" s="54">
        <f>SUM(AO146+AP146+AQ146+AR146+AS146+AO147+AP147+AQ147+AR147+AS147)</f>
        <v>6</v>
      </c>
      <c r="AT148" s="52"/>
      <c r="AU148" s="53"/>
      <c r="AV148" s="53"/>
      <c r="AW148" s="53"/>
      <c r="AX148" s="53"/>
      <c r="AY148" s="54">
        <f>SUM(AU146+AV146+AW146+AX146+AY146+AU147+AV147+AW147+AX147+AY147)</f>
        <v>1</v>
      </c>
      <c r="AZ148" s="52"/>
      <c r="BA148" s="53"/>
      <c r="BB148" s="53"/>
      <c r="BC148" s="53"/>
      <c r="BD148" s="53"/>
      <c r="BE148" s="54">
        <f>SUM(BA146+BB146+BC146+BD146+BE146+BA147+BB147+BC147+BD147+BE147)</f>
        <v>3</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tabSelected="1" workbookViewId="0">
      <selection activeCell="H43" sqref="H43"/>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équipe'!B127</f>
        <v>6</v>
      </c>
      <c r="B6" s="83">
        <f>'Détail par équipe'!C127</f>
        <v>0</v>
      </c>
      <c r="C6" s="84"/>
      <c r="D6" s="84"/>
      <c r="E6" s="84"/>
      <c r="F6" s="84"/>
      <c r="G6" s="110" t="e">
        <f>ROUNDDOWN(IF(H6&gt;220,0,((220-H6)*0.7)),0)</f>
        <v>#DIV/0!</v>
      </c>
      <c r="H6" s="88" t="e">
        <f>ROUNDDOWN('Détail par équipe'!BQ127,0)</f>
        <v>#DIV/0!</v>
      </c>
      <c r="I6" s="87"/>
    </row>
    <row r="7" spans="1:9" hidden="1" x14ac:dyDescent="0.2">
      <c r="A7" s="83">
        <f>'Détail par équipe'!B64</f>
        <v>6</v>
      </c>
      <c r="B7" s="83">
        <f>'Détail par équipe'!C64</f>
        <v>0</v>
      </c>
      <c r="C7" s="84"/>
      <c r="D7" s="84"/>
      <c r="E7" s="85">
        <f>'Détail par équipe'!BO64</f>
        <v>0</v>
      </c>
      <c r="F7" s="85">
        <f>'Détail par équipe'!BP64</f>
        <v>0</v>
      </c>
      <c r="G7" s="110" t="e">
        <f>ROUNDDOWN(IF(H7&gt;220,0,((220-H7)*0.7)),0)</f>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ROUNDDOWN(IF(H8&gt;220,0,((220-H8)*0.7)),0)</f>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ROUNDDOWN(IF(H9&gt;220,0,((220-H9)*0.7)),0)</f>
        <v>#DIV/0!</v>
      </c>
      <c r="H9" s="88" t="e">
        <f>ROUNDDOWN(F9/E9,0)</f>
        <v>#DIV/0!</v>
      </c>
      <c r="I9" s="90"/>
    </row>
    <row r="10" spans="1:9" hidden="1" x14ac:dyDescent="0.2">
      <c r="A10" s="83">
        <f>'Détail par équipe'!B112</f>
        <v>7</v>
      </c>
      <c r="B10" s="83">
        <f>'Détail par équipe'!C112</f>
        <v>0</v>
      </c>
      <c r="C10" s="84"/>
      <c r="D10" s="84"/>
      <c r="E10" s="84"/>
      <c r="F10" s="84"/>
      <c r="G10" s="110" t="e">
        <f>ROUNDDOWN(IF(H10&gt;220,0,((220-H10)*0.7)),0)</f>
        <v>#DIV/0!</v>
      </c>
      <c r="H10" s="88" t="e">
        <f>ROUNDDOWN('Détail par équipe'!BQ112,0)</f>
        <v>#DIV/0!</v>
      </c>
      <c r="I10" s="87"/>
    </row>
    <row r="11" spans="1:9" hidden="1" x14ac:dyDescent="0.2">
      <c r="A11" s="83">
        <f>'Détail par équipe'!B78</f>
        <v>7</v>
      </c>
      <c r="B11" s="83">
        <f>'Détail par équipe'!C78</f>
        <v>0</v>
      </c>
      <c r="C11" s="84"/>
      <c r="D11" s="84"/>
      <c r="E11" s="85">
        <f>ROUNDDOWN('Détail par équipe'!BO78,0)</f>
        <v>0</v>
      </c>
      <c r="F11" s="85">
        <f>ROUNDDOWN('Détail par équipe'!BP78,0)</f>
        <v>0</v>
      </c>
      <c r="G11" s="110" t="e">
        <f>ROUNDDOWN(IF(H11&gt;220,0,((220-H11)*0.7)),0)</f>
        <v>#DIV/0!</v>
      </c>
      <c r="H11" s="93" t="e">
        <f>ROUNDDOWN('Détail par équipe'!BQ78,0)</f>
        <v>#DIV/0!</v>
      </c>
      <c r="I11" s="87"/>
    </row>
    <row r="12" spans="1:9" hidden="1" x14ac:dyDescent="0.2">
      <c r="A12" s="83">
        <f>'Détail par équipe'!B94</f>
        <v>7</v>
      </c>
      <c r="B12" s="83">
        <f>'Détail par équipe'!C94</f>
        <v>0</v>
      </c>
      <c r="C12" s="84"/>
      <c r="D12" s="84"/>
      <c r="E12" s="85">
        <f>ROUNDDOWN('Détail par équipe'!BO94,0)</f>
        <v>0</v>
      </c>
      <c r="F12" s="85">
        <f>ROUNDDOWN('Détail par équipe'!BP94,0)</f>
        <v>0</v>
      </c>
      <c r="G12" s="110" t="e">
        <f>ROUNDDOWN(IF(H12&gt;220,0,((220-H12)*0.7)),0)</f>
        <v>#DIV/0!</v>
      </c>
      <c r="H12" s="88" t="e">
        <f>ROUNDDOWN(F12/E12,0)</f>
        <v>#DIV/0!</v>
      </c>
      <c r="I12" s="87"/>
    </row>
    <row r="13" spans="1:9" hidden="1" x14ac:dyDescent="0.2">
      <c r="A13" s="83">
        <f>'Détail par équipe'!B65</f>
        <v>7</v>
      </c>
      <c r="B13" s="83">
        <f>'Détail par équipe'!C65</f>
        <v>0</v>
      </c>
      <c r="C13" s="84"/>
      <c r="D13" s="84"/>
      <c r="E13" s="85">
        <f>'Détail par équipe'!BO65</f>
        <v>0</v>
      </c>
      <c r="F13" s="85">
        <f>'Détail par équipe'!BP65</f>
        <v>0</v>
      </c>
      <c r="G13" s="110" t="e">
        <f>ROUNDDOWN(IF(H13&gt;220,0,((220-H13)*0.7)),0)</f>
        <v>#DIV/0!</v>
      </c>
      <c r="H13" s="88" t="e">
        <f>ROUNDDOWN(F13/E13,0)</f>
        <v>#DIV/0!</v>
      </c>
      <c r="I13" s="87"/>
    </row>
    <row r="14" spans="1:9" hidden="1" x14ac:dyDescent="0.2">
      <c r="A14" s="83">
        <f>'Détail par équipe'!B113</f>
        <v>8</v>
      </c>
      <c r="B14" s="83">
        <f>'Détail par équipe'!C113</f>
        <v>0</v>
      </c>
      <c r="C14" s="84"/>
      <c r="D14" s="84"/>
      <c r="E14" s="84"/>
      <c r="F14" s="84"/>
      <c r="G14" s="110" t="e">
        <f>ROUNDDOWN(IF(H14&gt;220,0,((220-H14)*0.7)),0)</f>
        <v>#DIV/0!</v>
      </c>
      <c r="H14" s="88" t="e">
        <f>ROUNDDOWN('Détail par équipe'!BQ113,0)</f>
        <v>#DIV/0!</v>
      </c>
      <c r="I14" s="87"/>
    </row>
    <row r="15" spans="1:9" hidden="1" x14ac:dyDescent="0.2">
      <c r="A15" s="83">
        <f>'Détail par équipe'!B79</f>
        <v>8</v>
      </c>
      <c r="B15" s="83">
        <f>'Détail par équipe'!C79</f>
        <v>0</v>
      </c>
      <c r="C15" s="84"/>
      <c r="D15" s="84"/>
      <c r="E15" s="85">
        <f>ROUNDDOWN('Détail par équipe'!BO79,0)+C15</f>
        <v>0</v>
      </c>
      <c r="F15" s="85">
        <f>ROUNDDOWN('Détail par équipe'!BP79,0)+D15</f>
        <v>0</v>
      </c>
      <c r="G15" s="110" t="e">
        <f>ROUNDDOWN(IF(H15&gt;220,0,((220-H15)*0.7)),0)</f>
        <v>#DIV/0!</v>
      </c>
      <c r="H15" s="93" t="e">
        <f>ROUNDDOWN('Détail par équipe'!BQ79,0)</f>
        <v>#DIV/0!</v>
      </c>
      <c r="I15" s="87"/>
    </row>
    <row r="16" spans="1:9" hidden="1" x14ac:dyDescent="0.2">
      <c r="A16" s="83">
        <f>'Détail par équipe'!B95</f>
        <v>8</v>
      </c>
      <c r="B16" s="83">
        <f>'Détail par équipe'!C95</f>
        <v>0</v>
      </c>
      <c r="C16" s="84"/>
      <c r="D16" s="84"/>
      <c r="E16" s="83">
        <f>'Détail par équipe'!BO95+C16+E17</f>
        <v>0</v>
      </c>
      <c r="F16" s="83">
        <f>'Détail par équipe'!BP95+D16+F17</f>
        <v>0</v>
      </c>
      <c r="G16" s="110" t="e">
        <f>ROUNDDOWN(IF(H16&gt;220,0,((220-H16)*0.7)),0)</f>
        <v>#DIV/0!</v>
      </c>
      <c r="H16" s="88" t="e">
        <f>ROUNDDOWN(F16/E16,0)</f>
        <v>#DIV/0!</v>
      </c>
      <c r="I16" s="90"/>
    </row>
    <row r="17" spans="1:9" hidden="1" x14ac:dyDescent="0.2">
      <c r="A17" s="83">
        <f>'Détail par équipe'!B114</f>
        <v>9</v>
      </c>
      <c r="B17" s="83">
        <f>'Détail par équipe'!C114</f>
        <v>0</v>
      </c>
      <c r="C17" s="84"/>
      <c r="D17" s="84"/>
      <c r="E17" s="84"/>
      <c r="F17" s="84"/>
      <c r="G17" s="110" t="e">
        <f>ROUNDDOWN(IF(H17&gt;220,0,((220-H17)*0.7)),0)</f>
        <v>#DIV/0!</v>
      </c>
      <c r="H17" s="88" t="e">
        <f>ROUNDDOWN('Détail par équipe'!BQ114,0)</f>
        <v>#DIV/0!</v>
      </c>
      <c r="I17" s="87"/>
    </row>
    <row r="18" spans="1:9" hidden="1" x14ac:dyDescent="0.2">
      <c r="A18" s="83">
        <f>'Détail par équipe'!B96</f>
        <v>9</v>
      </c>
      <c r="B18" s="83">
        <f>'Détail par équipe'!C96</f>
        <v>0</v>
      </c>
      <c r="C18" s="84"/>
      <c r="D18" s="84"/>
      <c r="E18" s="83">
        <f>'Détail par équipe'!BO96</f>
        <v>0</v>
      </c>
      <c r="F18" s="83">
        <f>'Détail par équipe'!BP96</f>
        <v>0</v>
      </c>
      <c r="G18" s="110" t="e">
        <f>ROUNDDOWN(IF(H18&gt;220,0,((220-H18)*0.7)),0)</f>
        <v>#DIV/0!</v>
      </c>
      <c r="H18" s="88" t="e">
        <f>ROUNDDOWN(F18/E18,0)</f>
        <v>#DIV/0!</v>
      </c>
      <c r="I18" s="91"/>
    </row>
    <row r="19" spans="1:9" hidden="1" x14ac:dyDescent="0.2">
      <c r="A19" s="83">
        <f>'Détail par équipe'!B80</f>
        <v>9</v>
      </c>
      <c r="B19" s="83">
        <f>'Détail par équipe'!C80</f>
        <v>0</v>
      </c>
      <c r="C19" s="84"/>
      <c r="D19" s="84"/>
      <c r="E19" s="85">
        <f>ROUNDDOWN('Détail par équipe'!BO80,0)</f>
        <v>0</v>
      </c>
      <c r="F19" s="85">
        <f>ROUNDDOWN('Détail par équipe'!BP80,0)</f>
        <v>0</v>
      </c>
      <c r="G19" s="110" t="e">
        <f>ROUNDDOWN(IF(H19&gt;220,0,((220-H19)*0.7)),0)</f>
        <v>#DIV/0!</v>
      </c>
      <c r="H19" s="88" t="e">
        <f>ROUNDDOWN(F19/E19,0)</f>
        <v>#DIV/0!</v>
      </c>
      <c r="I19" s="87"/>
    </row>
    <row r="20" spans="1:9" hidden="1" x14ac:dyDescent="0.2">
      <c r="A20" s="83">
        <f>'Détail par équipe'!B142</f>
        <v>9</v>
      </c>
      <c r="B20" s="83">
        <f>'Détail par équipe'!C142</f>
        <v>0</v>
      </c>
      <c r="C20" s="84"/>
      <c r="D20" s="84"/>
      <c r="E20" s="83">
        <f>'Détail par équipe'!BO142+C20</f>
        <v>0</v>
      </c>
      <c r="F20" s="83">
        <f>'Détail par équipe'!BP142+D20</f>
        <v>0</v>
      </c>
      <c r="G20" s="110" t="e">
        <f>ROUNDDOWN(IF(H20&gt;220,0,((220-H20)*0.7)),0)</f>
        <v>#DIV/0!</v>
      </c>
      <c r="H20" s="88" t="e">
        <f>ROUNDDOWN(F20/E20,0)</f>
        <v>#DIV/0!</v>
      </c>
      <c r="I20" s="87"/>
    </row>
    <row r="21" spans="1:9" hidden="1" x14ac:dyDescent="0.2">
      <c r="A21" s="83">
        <f>'Détail par équipe'!B115</f>
        <v>10</v>
      </c>
      <c r="B21" s="83">
        <f>'Détail par équipe'!C115</f>
        <v>0</v>
      </c>
      <c r="C21" s="84"/>
      <c r="D21" s="84"/>
      <c r="E21" s="84"/>
      <c r="F21" s="84"/>
      <c r="G21" s="110" t="e">
        <f>ROUNDDOWN(IF(H21&gt;220,0,((220-H21)*0.7)),0)</f>
        <v>#DIV/0!</v>
      </c>
      <c r="H21" s="88" t="e">
        <f>ROUNDDOWN('Détail par équipe'!BQ115,0)</f>
        <v>#DIV/0!</v>
      </c>
      <c r="I21" s="90"/>
    </row>
    <row r="22" spans="1:9" hidden="1" x14ac:dyDescent="0.2">
      <c r="A22" s="83">
        <f>'Détail par équipe'!B97</f>
        <v>10</v>
      </c>
      <c r="B22" s="83">
        <f>'Détail par équipe'!C97</f>
        <v>0</v>
      </c>
      <c r="C22" s="84"/>
      <c r="D22" s="84"/>
      <c r="E22" s="83">
        <f>'Détail par équipe'!BO97</f>
        <v>0</v>
      </c>
      <c r="F22" s="83">
        <f>'Détail par équipe'!BP97</f>
        <v>0</v>
      </c>
      <c r="G22" s="110" t="e">
        <f>ROUNDDOWN(IF(H22&gt;220,0,((220-H22)*0.7)),0)</f>
        <v>#DIV/0!</v>
      </c>
      <c r="H22" s="93" t="e">
        <f>ROUNDDOWN('Détail par équipe'!BQ97,0)</f>
        <v>#DIV/0!</v>
      </c>
      <c r="I22" s="87"/>
    </row>
    <row r="23" spans="1:9" hidden="1" x14ac:dyDescent="0.2">
      <c r="A23" s="83">
        <f>'Détail par équipe'!B12</f>
        <v>10</v>
      </c>
      <c r="B23" s="83">
        <f>'Détail par équipe'!C12</f>
        <v>0</v>
      </c>
      <c r="C23" s="84"/>
      <c r="D23" s="84"/>
      <c r="E23" s="85">
        <f>ROUNDDOWN('Détail par équipe'!BO12,0)</f>
        <v>0</v>
      </c>
      <c r="F23" s="85">
        <f>ROUNDDOWN('Détail par équipe'!BP12,0)</f>
        <v>0</v>
      </c>
      <c r="G23" s="110" t="e">
        <f>ROUNDDOWN(IF(H23&gt;220,0,((220-H23)*0.7)),0)</f>
        <v>#DIV/0!</v>
      </c>
      <c r="H23" s="93" t="e">
        <f>ROUNDDOWN(F23/E23,0)</f>
        <v>#DIV/0!</v>
      </c>
      <c r="I23" s="87"/>
    </row>
    <row r="24" spans="1:9" hidden="1" x14ac:dyDescent="0.2">
      <c r="A24" s="83">
        <f>'Détail par équipe'!B81</f>
        <v>10</v>
      </c>
      <c r="B24" s="83">
        <f>'Détail par équipe'!C81</f>
        <v>0</v>
      </c>
      <c r="C24" s="84"/>
      <c r="D24" s="84"/>
      <c r="E24" s="85">
        <f>ROUNDDOWN('Détail par équipe'!BO81,0)</f>
        <v>0</v>
      </c>
      <c r="F24" s="85">
        <f>ROUNDDOWN('Détail par équipe'!BP81,0)</f>
        <v>0</v>
      </c>
      <c r="G24" s="110" t="e">
        <f>ROUNDDOWN(IF(H24&gt;220,0,((220-H24)*0.7)),0)</f>
        <v>#DIV/0!</v>
      </c>
      <c r="H24" s="88" t="e">
        <f>ROUNDDOWN(F24/E24,0)</f>
        <v>#DIV/0!</v>
      </c>
      <c r="I24" s="87"/>
    </row>
    <row r="25" spans="1:9" hidden="1" x14ac:dyDescent="0.2">
      <c r="A25" s="83">
        <f>'Détail par équipe'!B143</f>
        <v>10</v>
      </c>
      <c r="B25" s="83">
        <f>'Détail par équipe'!C143</f>
        <v>0</v>
      </c>
      <c r="C25" s="84"/>
      <c r="D25" s="84"/>
      <c r="E25" s="85">
        <f>ROUNDDOWN('Détail par équipe'!BO143,0)</f>
        <v>4</v>
      </c>
      <c r="F25" s="85">
        <f>ROUNDDOWN('Détail par équipe'!BP143,0)</f>
        <v>480</v>
      </c>
      <c r="G25" s="110">
        <f>ROUNDDOWN(IF(H25&gt;220,0,((220-H25)*0.7)),0)</f>
        <v>70</v>
      </c>
      <c r="H25" s="88">
        <f>ROUNDDOWN(F25/E25,0)</f>
        <v>120</v>
      </c>
      <c r="I25" s="87"/>
    </row>
    <row r="26" spans="1:9" hidden="1" x14ac:dyDescent="0.2">
      <c r="A26" s="83">
        <f>'Détail par équipe'!B98</f>
        <v>11</v>
      </c>
      <c r="B26" s="83">
        <f>'Détail par équipe'!C98</f>
        <v>0</v>
      </c>
      <c r="C26" s="84"/>
      <c r="D26" s="84"/>
      <c r="E26" s="85">
        <f>ROUNDDOWN('Détail par équipe'!BO98,0)</f>
        <v>0</v>
      </c>
      <c r="F26" s="85">
        <f>ROUNDDOWN('Détail par équipe'!BP98,0)</f>
        <v>0</v>
      </c>
      <c r="G26" s="110" t="e">
        <f>ROUNDDOWN(IF(H26&gt;220,0,((220-H26)*0.7)),0)</f>
        <v>#DIV/0!</v>
      </c>
      <c r="H26" s="89" t="e">
        <f>ROUNDDOWN('Détail par équipe'!BQ98,0)</f>
        <v>#DIV/0!</v>
      </c>
      <c r="I26" s="90"/>
    </row>
    <row r="27" spans="1:9" hidden="1" x14ac:dyDescent="0.2">
      <c r="A27" s="83">
        <f>'Détail par équipe'!B13</f>
        <v>11</v>
      </c>
      <c r="B27" s="83">
        <f>'Détail par équipe'!C13</f>
        <v>0</v>
      </c>
      <c r="C27" s="84"/>
      <c r="D27" s="84"/>
      <c r="E27" s="85">
        <f>ROUNDDOWN('Détail par équipe'!BO13,0)</f>
        <v>0</v>
      </c>
      <c r="F27" s="85">
        <f>ROUNDDOWN('Détail par équipe'!BP13,0)</f>
        <v>0</v>
      </c>
      <c r="G27" s="110" t="e">
        <f>ROUNDDOWN(IF(H27&gt;220,0,((220-H27)*0.7)),0)</f>
        <v>#DIV/0!</v>
      </c>
      <c r="H27" s="88" t="e">
        <f>ROUNDDOWN(F27/E27,0)</f>
        <v>#DIV/0!</v>
      </c>
      <c r="I27" s="87"/>
    </row>
    <row r="28" spans="1:9" hidden="1" x14ac:dyDescent="0.2">
      <c r="A28" s="83">
        <f>'Détail par équipe'!B99</f>
        <v>12</v>
      </c>
      <c r="B28" s="83">
        <f>'Détail par équipe'!C99</f>
        <v>0</v>
      </c>
      <c r="C28" s="84"/>
      <c r="D28" s="84"/>
      <c r="E28" s="85">
        <f>ROUNDDOWN('Détail par équipe'!BO99,0)</f>
        <v>0</v>
      </c>
      <c r="F28" s="85">
        <f>ROUNDDOWN('Détail par équipe'!BP99,0)</f>
        <v>0</v>
      </c>
      <c r="G28" s="110" t="e">
        <f>ROUNDDOWN(IF(H28&gt;220,0,((220-H28)*0.7)),0)</f>
        <v>#DIV/0!</v>
      </c>
      <c r="H28" s="93" t="e">
        <f>ROUNDDOWN('Détail par équipe'!BQ99,0)</f>
        <v>#DIV/0!</v>
      </c>
      <c r="I28" s="87"/>
    </row>
    <row r="29" spans="1:9" x14ac:dyDescent="0.2">
      <c r="A29" s="92" t="str">
        <f>'Détail par équipe'!B32</f>
        <v>Blot</v>
      </c>
      <c r="B29" s="92" t="str">
        <f>'Détail par équipe'!C32</f>
        <v>Bernard</v>
      </c>
      <c r="C29" s="84">
        <v>32</v>
      </c>
      <c r="D29" s="84">
        <v>5193</v>
      </c>
      <c r="E29" s="85">
        <f>ROUNDDOWN('Détail par équipe'!BO32,0)+C29</f>
        <v>68</v>
      </c>
      <c r="F29" s="85">
        <f>ROUNDDOWN('Détail par équipe'!BP32,0)+D29</f>
        <v>11028</v>
      </c>
      <c r="G29" s="111">
        <f>ROUNDDOWN(IF(H29&gt;220,0,((220-H29)*0.7)),0)</f>
        <v>40</v>
      </c>
      <c r="H29" s="86">
        <f>ROUNDDOWN(F29/E29,0)</f>
        <v>162</v>
      </c>
      <c r="I29" s="87"/>
    </row>
    <row r="30" spans="1:9" x14ac:dyDescent="0.2">
      <c r="A30" s="92" t="str">
        <f>'Détail par équipe'!B107</f>
        <v>Bottecchia</v>
      </c>
      <c r="B30" s="92" t="str">
        <f>'Détail par équipe'!C107</f>
        <v>Philippe</v>
      </c>
      <c r="C30" s="84">
        <v>31</v>
      </c>
      <c r="D30" s="84">
        <v>4195</v>
      </c>
      <c r="E30" s="85">
        <f>ROUNDDOWN('Détail par équipe'!BO107,0)+C30</f>
        <v>59</v>
      </c>
      <c r="F30" s="85">
        <f>ROUNDDOWN('Détail par équipe'!BP107,0)+D30</f>
        <v>8436</v>
      </c>
      <c r="G30" s="111">
        <f>ROUNDDOWN(IF(H30&gt;220,0,((220-H30)*0.7)),0)</f>
        <v>54</v>
      </c>
      <c r="H30" s="86">
        <f>ROUNDDOWN(F30/E30,0)</f>
        <v>142</v>
      </c>
      <c r="I30" s="87"/>
    </row>
    <row r="31" spans="1:9" hidden="1" x14ac:dyDescent="0.2">
      <c r="A31" s="160" t="str">
        <f>'Détail par équipe'!B25</f>
        <v>Cadic</v>
      </c>
      <c r="B31" s="160" t="str">
        <f>'Détail par équipe'!C25</f>
        <v>Michel</v>
      </c>
      <c r="C31" s="162"/>
      <c r="D31" s="162"/>
      <c r="E31" s="162">
        <f>'Détail par équipe'!BO25</f>
        <v>8</v>
      </c>
      <c r="F31" s="162">
        <f>'Détail par équipe'!BP25</f>
        <v>1243</v>
      </c>
      <c r="G31" s="164">
        <f>ROUNDDOWN(IF(H31&gt;220,0,((220-H31)*0.7)),0)</f>
        <v>45</v>
      </c>
      <c r="H31" s="165">
        <f>ROUNDDOWN('Détail par équipe'!BQ25,0)</f>
        <v>155</v>
      </c>
      <c r="I31" s="87"/>
    </row>
    <row r="32" spans="1:9" hidden="1" x14ac:dyDescent="0.2">
      <c r="A32" s="160" t="str">
        <f>'Détail par équipe'!B139</f>
        <v>Cadic</v>
      </c>
      <c r="B32" s="160" t="str">
        <f>'Détail par équipe'!C139</f>
        <v>Michel</v>
      </c>
      <c r="C32" s="162"/>
      <c r="D32" s="162"/>
      <c r="E32" s="163">
        <f>'Détail par équipe'!BO139</f>
        <v>12</v>
      </c>
      <c r="F32" s="163">
        <f>'Détail par équipe'!BP139</f>
        <v>1963</v>
      </c>
      <c r="G32" s="164">
        <f>ROUNDDOWN(IF(H32&gt;220,0,((220-H32)*0.7)),0)</f>
        <v>39</v>
      </c>
      <c r="H32" s="165">
        <f>ROUNDDOWN(F32/E32,0)</f>
        <v>163</v>
      </c>
      <c r="I32" s="87"/>
    </row>
    <row r="33" spans="1:9" x14ac:dyDescent="0.2">
      <c r="A33" s="92" t="str">
        <f>'Détail par équipe'!B3</f>
        <v>Cadic</v>
      </c>
      <c r="B33" s="92" t="str">
        <f>'Détail par équipe'!C3</f>
        <v>Michel</v>
      </c>
      <c r="C33" s="84">
        <v>28</v>
      </c>
      <c r="D33" s="84">
        <v>4569</v>
      </c>
      <c r="E33" s="85">
        <f>ROUNDDOWN('Détail par équipe'!BO3,0)+C33+E32+E31</f>
        <v>56</v>
      </c>
      <c r="F33" s="85">
        <f>ROUNDDOWN('Détail par équipe'!BP3,0)+D33+F32+F31</f>
        <v>9049</v>
      </c>
      <c r="G33" s="111">
        <f>ROUNDDOWN(IF(H33&gt;220,0,((220-H33)*0.7)),0)</f>
        <v>41</v>
      </c>
      <c r="H33" s="86">
        <f>ROUNDDOWN(F33/E33,0)</f>
        <v>161</v>
      </c>
      <c r="I33" s="87"/>
    </row>
    <row r="34" spans="1:9" x14ac:dyDescent="0.2">
      <c r="A34" s="83" t="str">
        <f>'Détail par équipe'!B61</f>
        <v>Clément</v>
      </c>
      <c r="B34" s="83" t="str">
        <f>'Détail par équipe'!C61</f>
        <v>Michel</v>
      </c>
      <c r="C34" s="84">
        <v>20</v>
      </c>
      <c r="D34" s="84">
        <v>3073</v>
      </c>
      <c r="E34" s="85">
        <f>ROUNDDOWN('Détail par équipe'!BO61,0)+C34</f>
        <v>48</v>
      </c>
      <c r="F34" s="85">
        <f>ROUNDDOWN('Détail par équipe'!BP61,0)+D34</f>
        <v>7246</v>
      </c>
      <c r="G34" s="110">
        <f>ROUNDDOWN(IF(H34&gt;220,0,((220-H34)*0.7)),0)</f>
        <v>49</v>
      </c>
      <c r="H34" s="88">
        <f>ROUNDDOWN(F34/E34,0)</f>
        <v>150</v>
      </c>
      <c r="I34" s="87"/>
    </row>
    <row r="35" spans="1:9" hidden="1" x14ac:dyDescent="0.2">
      <c r="A35" s="135" t="str">
        <f>'Détail par équipe'!B6</f>
        <v>Darribau</v>
      </c>
      <c r="B35" s="142" t="str">
        <f>'Détail par équipe'!C6</f>
        <v>Hervé</v>
      </c>
      <c r="C35" s="136"/>
      <c r="D35" s="136"/>
      <c r="E35" s="137">
        <f>ROUNDDOWN('Détail par équipe'!BO6,0)</f>
        <v>4</v>
      </c>
      <c r="F35" s="137">
        <f>ROUNDDOWN('Détail par équipe'!BP6,0)</f>
        <v>647</v>
      </c>
      <c r="G35" s="138">
        <f>ROUNDDOWN(IF(H35&gt;220,0,((220-H35)*0.7)),0)</f>
        <v>41</v>
      </c>
      <c r="H35" s="139">
        <f>ROUNDDOWN(F35/E35,0)</f>
        <v>161</v>
      </c>
      <c r="I35" s="91"/>
    </row>
    <row r="36" spans="1:9" x14ac:dyDescent="0.2">
      <c r="A36" s="83" t="s">
        <v>95</v>
      </c>
      <c r="B36" s="83" t="s">
        <v>96</v>
      </c>
      <c r="C36" s="84">
        <v>8</v>
      </c>
      <c r="D36" s="84">
        <v>1072</v>
      </c>
      <c r="E36" s="85">
        <f>E37+E35+C36</f>
        <v>12</v>
      </c>
      <c r="F36" s="85">
        <f>F37+F35+D36</f>
        <v>1719</v>
      </c>
      <c r="G36" s="110">
        <f>ROUNDDOWN(IF(H36&gt;220,0,((220-H36)*0.7)),0)</f>
        <v>53</v>
      </c>
      <c r="H36" s="88">
        <f>ROUNDDOWN(F36/E36,0)</f>
        <v>143</v>
      </c>
      <c r="I36" s="90"/>
    </row>
    <row r="37" spans="1:9" hidden="1" x14ac:dyDescent="0.2">
      <c r="A37" s="135" t="str">
        <f>'Détail par équipe'!B137</f>
        <v>Darribeau</v>
      </c>
      <c r="B37" s="135" t="str">
        <f>'Détail par équipe'!C137</f>
        <v>Hervé</v>
      </c>
      <c r="C37" s="136"/>
      <c r="D37" s="136"/>
      <c r="E37" s="137">
        <f>ROUNDDOWN('Détail par équipe'!BO137,0)</f>
        <v>0</v>
      </c>
      <c r="F37" s="137">
        <f>ROUNDDOWN('Détail par équipe'!BP137,0)</f>
        <v>0</v>
      </c>
      <c r="G37" s="138" t="e">
        <f>ROUNDDOWN(IF(H37&gt;220,0,((220-H37)*0.7)),0)</f>
        <v>#DIV/0!</v>
      </c>
      <c r="H37" s="139" t="e">
        <f>ROUNDDOWN(F37/E37,0)</f>
        <v>#DIV/0!</v>
      </c>
      <c r="I37" s="87"/>
    </row>
    <row r="38" spans="1:9" s="167" customFormat="1" x14ac:dyDescent="0.2">
      <c r="A38" s="83" t="str">
        <f>'Détail par équipe'!B22</f>
        <v>Derchez</v>
      </c>
      <c r="B38" s="92" t="str">
        <f>'Détail par équipe'!C22</f>
        <v>Jean-Paul</v>
      </c>
      <c r="C38" s="84">
        <v>32</v>
      </c>
      <c r="D38" s="84">
        <v>5198</v>
      </c>
      <c r="E38" s="85">
        <f>ROUNDDOWN('Détail par équipe'!BO22,0)+C38</f>
        <v>68</v>
      </c>
      <c r="F38" s="85">
        <f>ROUNDDOWN('Détail par équipe'!BP22,0)+D38</f>
        <v>11099</v>
      </c>
      <c r="G38" s="110">
        <f>ROUNDDOWN(IF(H38&gt;220,0,((220-H38)*0.7)),0)</f>
        <v>39</v>
      </c>
      <c r="H38" s="88">
        <f>ROUNDDOWN(F38/E38,0)</f>
        <v>163</v>
      </c>
      <c r="I38" s="166"/>
    </row>
    <row r="39" spans="1:9" s="175" customFormat="1" hidden="1" x14ac:dyDescent="0.2">
      <c r="A39" s="168" t="str">
        <f>'Détail par équipe'!B111</f>
        <v>Evangelista</v>
      </c>
      <c r="B39" s="168" t="str">
        <f>'Détail par équipe'!C111</f>
        <v>Sylvie</v>
      </c>
      <c r="C39" s="170"/>
      <c r="D39" s="170"/>
      <c r="E39" s="170">
        <f>'Détail par équipe'!BO111</f>
        <v>4</v>
      </c>
      <c r="F39" s="170">
        <f>'Détail par équipe'!BP111</f>
        <v>688</v>
      </c>
      <c r="G39" s="172">
        <f>ROUNDDOWN(IF(H39&gt;220,0,((220-H39)*0.7)),0)</f>
        <v>33</v>
      </c>
      <c r="H39" s="173">
        <f>ROUNDDOWN('Détail par équipe'!BQ111,0)</f>
        <v>172</v>
      </c>
      <c r="I39" s="174"/>
    </row>
    <row r="40" spans="1:9" x14ac:dyDescent="0.2">
      <c r="A40" s="83" t="str">
        <f>'Détail par équipe'!B74</f>
        <v>Evangélista</v>
      </c>
      <c r="B40" s="83" t="str">
        <f>'Détail par équipe'!C74</f>
        <v>Sylvie</v>
      </c>
      <c r="C40" s="84">
        <v>12</v>
      </c>
      <c r="D40" s="84">
        <v>1719</v>
      </c>
      <c r="E40" s="83">
        <f>'Détail par équipe'!BO74+C40+E39</f>
        <v>44</v>
      </c>
      <c r="F40" s="83">
        <f>'Détail par équipe'!BP74+D40+F39</f>
        <v>6302</v>
      </c>
      <c r="G40" s="110">
        <f>ROUNDDOWN(IF(H40&gt;220,0,((220-H40)*0.7)),0)</f>
        <v>53</v>
      </c>
      <c r="H40" s="88">
        <f>ROUNDDOWN(F40/E40,0)</f>
        <v>143</v>
      </c>
      <c r="I40" s="87"/>
    </row>
    <row r="41" spans="1:9" x14ac:dyDescent="0.2">
      <c r="A41" s="83" t="str">
        <f>'Détail par équipe'!B125</f>
        <v>Froloff</v>
      </c>
      <c r="B41" s="83" t="str">
        <f>'Détail par équipe'!C125</f>
        <v>Roger</v>
      </c>
      <c r="C41" s="84">
        <v>4</v>
      </c>
      <c r="D41" s="84">
        <v>650</v>
      </c>
      <c r="E41" s="85">
        <f>ROUNDDOWN('Détail par équipe'!BO125,0)+C41</f>
        <v>4</v>
      </c>
      <c r="F41" s="85">
        <f>ROUNDDOWN('Détail par équipe'!BP125,0)+D41</f>
        <v>650</v>
      </c>
      <c r="G41" s="110">
        <f>ROUNDDOWN(IF(H41&gt;220,0,((220-H41)*0.7)),0)</f>
        <v>40</v>
      </c>
      <c r="H41" s="131">
        <f>ROUNDDOWN(F41/E41,0)</f>
        <v>162</v>
      </c>
      <c r="I41" s="87"/>
    </row>
    <row r="42" spans="1:9" hidden="1" x14ac:dyDescent="0.2">
      <c r="A42" s="145" t="str">
        <f>'Détail par équipe'!B48</f>
        <v>Gateau</v>
      </c>
      <c r="B42" s="152" t="str">
        <f>'Détail par équipe'!C48</f>
        <v>Guy</v>
      </c>
      <c r="C42" s="146"/>
      <c r="D42" s="146"/>
      <c r="E42" s="145">
        <f>'Détail par équipe'!BO48</f>
        <v>4</v>
      </c>
      <c r="F42" s="145">
        <f>'Détail par équipe'!BP48</f>
        <v>388</v>
      </c>
      <c r="G42" s="148">
        <f>ROUNDDOWN(IF(H42&gt;220,0,((220-H42)*0.7)),0)</f>
        <v>86</v>
      </c>
      <c r="H42" s="149">
        <f>ROUNDDOWN(F42/E42,0)</f>
        <v>97</v>
      </c>
      <c r="I42" s="91"/>
    </row>
    <row r="43" spans="1:9" x14ac:dyDescent="0.2">
      <c r="A43" s="83" t="str">
        <f>'Détail par équipe'!B91</f>
        <v>Gateau</v>
      </c>
      <c r="B43" s="83" t="str">
        <f>'Détail par équipe'!C91</f>
        <v>Guy</v>
      </c>
      <c r="C43" s="84">
        <v>8</v>
      </c>
      <c r="D43" s="84">
        <v>837</v>
      </c>
      <c r="E43" s="85">
        <f>ROUNDDOWN('Détail par équipe'!BO91,0)+C43+E42</f>
        <v>28</v>
      </c>
      <c r="F43" s="85">
        <f>ROUNDDOWN('Détail par équipe'!BP91,0)+D43+F42</f>
        <v>2810</v>
      </c>
      <c r="G43" s="110">
        <f>ROUNDDOWN(IF(H43&gt;220,0,((220-H43)*0.7)),0)</f>
        <v>84</v>
      </c>
      <c r="H43" s="88">
        <f>ROUNDDOWN(F43/E43,0)</f>
        <v>100</v>
      </c>
      <c r="I43" s="91"/>
    </row>
    <row r="44" spans="1:9" hidden="1" x14ac:dyDescent="0.2">
      <c r="A44" s="125" t="str">
        <f>'Détail par équipe'!B108</f>
        <v>Girardy</v>
      </c>
      <c r="B44" s="125" t="str">
        <f>'Détail par équipe'!C108</f>
        <v>Maguy</v>
      </c>
      <c r="C44" s="126"/>
      <c r="D44" s="126"/>
      <c r="E44" s="127">
        <f>ROUNDDOWN('Détail par équipe'!BO108,0)+C44</f>
        <v>0</v>
      </c>
      <c r="F44" s="127">
        <f>ROUNDDOWN('Détail par équipe'!BP108,0)+D44</f>
        <v>0</v>
      </c>
      <c r="G44" s="128" t="e">
        <f>ROUNDDOWN(IF(H44&gt;220,0,((220-H44)*0.7)),0)</f>
        <v>#DIV/0!</v>
      </c>
      <c r="H44" s="132" t="e">
        <f>ROUNDDOWN('Détail par équipe'!BQ108,0)</f>
        <v>#DIV/0!</v>
      </c>
      <c r="I44" s="91"/>
    </row>
    <row r="45" spans="1:9" hidden="1" x14ac:dyDescent="0.2">
      <c r="A45" s="103" t="str">
        <f>'Détail par équipe'!B5</f>
        <v>Girardy</v>
      </c>
      <c r="B45" s="104" t="str">
        <f>'Détail par équipe'!C5</f>
        <v>Maguy</v>
      </c>
      <c r="C45" s="105"/>
      <c r="D45" s="105"/>
      <c r="E45" s="106">
        <f>ROUNDDOWN('Détail par équipe'!BO5,0)</f>
        <v>0</v>
      </c>
      <c r="F45" s="106">
        <f>ROUNDDOWN('Détail par équipe'!BP5,0)</f>
        <v>0</v>
      </c>
      <c r="G45" s="112" t="e">
        <f>ROUNDDOWN(IF(H45&gt;220,0,((220-H45)*0.7)),0)</f>
        <v>#DIV/0!</v>
      </c>
      <c r="H45" s="132" t="e">
        <f>ROUNDDOWN(F45/E45,0)</f>
        <v>#DIV/0!</v>
      </c>
      <c r="I45" s="87"/>
    </row>
    <row r="46" spans="1:9" x14ac:dyDescent="0.2">
      <c r="A46" s="92" t="s">
        <v>42</v>
      </c>
      <c r="B46" s="92" t="s">
        <v>43</v>
      </c>
      <c r="C46" s="84">
        <v>36</v>
      </c>
      <c r="D46" s="84">
        <v>4184</v>
      </c>
      <c r="E46" s="85">
        <f>E47+E45+E48+E44+C46</f>
        <v>48</v>
      </c>
      <c r="F46" s="85">
        <f>F47+F45+F48+F44+D46</f>
        <v>5652</v>
      </c>
      <c r="G46" s="111">
        <f>ROUNDDOWN(IF(H46&gt;220,0,((220-H46)*0.7)),0)</f>
        <v>72</v>
      </c>
      <c r="H46" s="133">
        <f>ROUNDDOWN(F46/E46,0)</f>
        <v>117</v>
      </c>
      <c r="I46" s="87"/>
    </row>
    <row r="47" spans="1:9" hidden="1" x14ac:dyDescent="0.2">
      <c r="A47" s="94" t="str">
        <f>'Détail par équipe'!B47</f>
        <v>Girardy</v>
      </c>
      <c r="B47" s="95" t="str">
        <f>'Détail par équipe'!C47</f>
        <v>Maguy</v>
      </c>
      <c r="C47" s="96"/>
      <c r="D47" s="96"/>
      <c r="E47" s="94">
        <f>'Détail par équipe'!BO47</f>
        <v>8</v>
      </c>
      <c r="F47" s="94">
        <f>'Détail par équipe'!BP47</f>
        <v>962</v>
      </c>
      <c r="G47" s="113">
        <f>ROUNDDOWN(IF(H47&gt;220,0,((220-H47)*0.7)),0)</f>
        <v>70</v>
      </c>
      <c r="H47" s="132">
        <f>ROUNDDOWN(F47/E47,0)</f>
        <v>120</v>
      </c>
      <c r="I47" s="91"/>
    </row>
    <row r="48" spans="1:9" hidden="1" x14ac:dyDescent="0.2">
      <c r="A48" s="95" t="str">
        <f>'Détail par équipe'!B21</f>
        <v>Girardy</v>
      </c>
      <c r="B48" s="95" t="str">
        <f>'Détail par équipe'!C21</f>
        <v>Maguy</v>
      </c>
      <c r="C48" s="96"/>
      <c r="D48" s="96"/>
      <c r="E48" s="99">
        <f>ROUNDDOWN('Détail par équipe'!BO21,0)+C48</f>
        <v>4</v>
      </c>
      <c r="F48" s="99">
        <f>ROUNDDOWN('Détail par équipe'!BP21,0)+D48</f>
        <v>506</v>
      </c>
      <c r="G48" s="114">
        <f>ROUNDDOWN(IF(H48&gt;220,0,((220-H48)*0.7)),0)</f>
        <v>65</v>
      </c>
      <c r="H48" s="134">
        <f>ROUNDDOWN(F48/E48,0)</f>
        <v>126</v>
      </c>
      <c r="I48" s="87"/>
    </row>
    <row r="49" spans="1:9" hidden="1" x14ac:dyDescent="0.2">
      <c r="A49" s="160" t="str">
        <f>'Détail par équipe'!B9</f>
        <v>Godivaux</v>
      </c>
      <c r="B49" s="160" t="str">
        <f>'Détail par équipe'!C9</f>
        <v>Nicole</v>
      </c>
      <c r="C49" s="162"/>
      <c r="D49" s="162"/>
      <c r="E49" s="163">
        <f>'Détail par équipe'!BO9</f>
        <v>4</v>
      </c>
      <c r="F49" s="163">
        <f>'Détail par équipe'!BP9</f>
        <v>638</v>
      </c>
      <c r="G49" s="164">
        <f>ROUNDDOWN(IF(H49&gt;220,0,((220-H49)*0.7)),0)</f>
        <v>42</v>
      </c>
      <c r="H49" s="165">
        <f>'Détail par équipe'!BQ9</f>
        <v>159.5</v>
      </c>
      <c r="I49" s="91"/>
    </row>
    <row r="50" spans="1:9" x14ac:dyDescent="0.2">
      <c r="A50" s="83" t="str">
        <f>'Détail par équipe'!B136</f>
        <v>Godivaux</v>
      </c>
      <c r="B50" s="83" t="str">
        <f>'Détail par équipe'!C136</f>
        <v>Nicole</v>
      </c>
      <c r="C50" s="84">
        <v>16</v>
      </c>
      <c r="D50" s="84">
        <v>2378</v>
      </c>
      <c r="E50" s="83">
        <f>'Détail par équipe'!BO136+C50+E49+E51</f>
        <v>32</v>
      </c>
      <c r="F50" s="83">
        <f>'Détail par équipe'!BP136+D50+F49+F51</f>
        <v>4858</v>
      </c>
      <c r="G50" s="110">
        <f>ROUNDDOWN(IF(H50&gt;220,0,((220-H50)*0.7)),0)</f>
        <v>48</v>
      </c>
      <c r="H50" s="131">
        <f>ROUNDDOWN(F50/E50,0)</f>
        <v>151</v>
      </c>
      <c r="I50" s="91"/>
    </row>
    <row r="51" spans="1:9" s="151" customFormat="1" hidden="1" x14ac:dyDescent="0.2">
      <c r="A51" s="135" t="str">
        <f>'Détail par équipe'!B51</f>
        <v>Godiveau</v>
      </c>
      <c r="B51" s="142" t="str">
        <f>'Détail par équipe'!C51</f>
        <v>Nicole</v>
      </c>
      <c r="C51" s="136"/>
      <c r="D51" s="136"/>
      <c r="E51" s="137">
        <f>ROUNDDOWN('Détail par équipe'!BO51,0)</f>
        <v>4</v>
      </c>
      <c r="F51" s="137">
        <f>ROUNDDOWN('Détail par équipe'!BP51,0)</f>
        <v>659</v>
      </c>
      <c r="G51" s="138">
        <f>ROUNDDOWN(IF(H51&gt;220,0,((220-H51)*0.7)),0)</f>
        <v>39</v>
      </c>
      <c r="H51" s="139">
        <f>ROUNDDOWN('Détail par équipe'!BQ51,0)</f>
        <v>164</v>
      </c>
      <c r="I51" s="150"/>
    </row>
    <row r="52" spans="1:9" s="141" customFormat="1" hidden="1" x14ac:dyDescent="0.2">
      <c r="A52" s="145" t="str">
        <f>'Détail par équipe'!B109</f>
        <v>Guille</v>
      </c>
      <c r="B52" s="145" t="str">
        <f>'Détail par équipe'!C109</f>
        <v>Pascal</v>
      </c>
      <c r="C52" s="146"/>
      <c r="D52" s="146"/>
      <c r="E52" s="147">
        <f>ROUNDDOWN('Détail par équipe'!BO109,0)+C52</f>
        <v>4</v>
      </c>
      <c r="F52" s="147">
        <f>ROUNDDOWN('Détail par équipe'!BP109,0)+D52</f>
        <v>658</v>
      </c>
      <c r="G52" s="148">
        <f>ROUNDDOWN(IF(H52&gt;220,0,((220-H52)*0.7)),0)</f>
        <v>39</v>
      </c>
      <c r="H52" s="149">
        <f>ROUNDDOWN('Détail par équipe'!BQ109,0)</f>
        <v>164</v>
      </c>
      <c r="I52" s="140"/>
    </row>
    <row r="53" spans="1:9" hidden="1" x14ac:dyDescent="0.2">
      <c r="A53" s="152" t="str">
        <f>'Détail par équipe'!B89</f>
        <v>Guille</v>
      </c>
      <c r="B53" s="152" t="str">
        <f>'Détail par équipe'!C89</f>
        <v>Pascal</v>
      </c>
      <c r="C53" s="146"/>
      <c r="D53" s="146"/>
      <c r="E53" s="147">
        <f>ROUNDDOWN('Détail par équipe'!BO89,0)+C53</f>
        <v>24</v>
      </c>
      <c r="F53" s="147">
        <f>ROUNDDOWN('Détail par équipe'!BP89,0)+D53</f>
        <v>3393</v>
      </c>
      <c r="G53" s="153">
        <f>ROUNDDOWN(IF(H53&gt;220,0,((220-H53)*0.7)),0)</f>
        <v>55</v>
      </c>
      <c r="H53" s="154">
        <f>ROUNDDOWN(F53/E53,0)</f>
        <v>141</v>
      </c>
      <c r="I53" s="87"/>
    </row>
    <row r="54" spans="1:9" s="141" customFormat="1" x14ac:dyDescent="0.2">
      <c r="A54" s="92" t="s">
        <v>102</v>
      </c>
      <c r="B54" s="92" t="s">
        <v>41</v>
      </c>
      <c r="C54" s="84">
        <v>28</v>
      </c>
      <c r="D54" s="84">
        <v>3916</v>
      </c>
      <c r="E54" s="85">
        <f>E52+E53+C54</f>
        <v>56</v>
      </c>
      <c r="F54" s="85">
        <f>F52+F53+D54</f>
        <v>7967</v>
      </c>
      <c r="G54" s="111">
        <f>ROUNDDOWN(IF(H54&gt;220,0,((220-H54)*0.7)),0)</f>
        <v>54</v>
      </c>
      <c r="H54" s="133">
        <f>ROUNDDOWN(F54/E54,0)</f>
        <v>142</v>
      </c>
      <c r="I54" s="140"/>
    </row>
    <row r="55" spans="1:9" s="167" customFormat="1" x14ac:dyDescent="0.2">
      <c r="A55" s="83" t="str">
        <f>'Détail par équipe'!B7</f>
        <v>Hasle</v>
      </c>
      <c r="B55" s="83" t="str">
        <f>'Détail par équipe'!C7</f>
        <v>Bernard</v>
      </c>
      <c r="C55" s="84"/>
      <c r="D55" s="84"/>
      <c r="E55" s="85">
        <f>ROUNDDOWN('Détail par équipe'!BO7,0)</f>
        <v>4</v>
      </c>
      <c r="F55" s="85">
        <f>ROUNDDOWN('Détail par équipe'!BP7,0)</f>
        <v>628</v>
      </c>
      <c r="G55" s="110">
        <f>ROUNDDOWN(IF(H55&gt;220,0,((220-H55)*0.7)),0)</f>
        <v>44</v>
      </c>
      <c r="H55" s="88">
        <f>ROUNDDOWN(F55/E55,0)</f>
        <v>157</v>
      </c>
      <c r="I55" s="166"/>
    </row>
    <row r="56" spans="1:9" hidden="1" x14ac:dyDescent="0.2">
      <c r="A56" s="135" t="str">
        <f>'Détail par équipe'!B126</f>
        <v>Ini</v>
      </c>
      <c r="B56" s="135" t="str">
        <f>'Détail par équipe'!C126</f>
        <v>Marc</v>
      </c>
      <c r="C56" s="136"/>
      <c r="D56" s="136"/>
      <c r="E56" s="137">
        <f>ROUNDDOWN('Détail par équipe'!BO126,0)</f>
        <v>0</v>
      </c>
      <c r="F56" s="137">
        <f>ROUNDDOWN('Détail par équipe'!BP126,0)</f>
        <v>0</v>
      </c>
      <c r="G56" s="138" t="e">
        <f>ROUNDDOWN(IF(H56&gt;220,0,((220-H56)*0.7)),0)</f>
        <v>#DIV/0!</v>
      </c>
      <c r="H56" s="139" t="e">
        <f>ROUNDDOWN('Détail par équipe'!BQ126,0)</f>
        <v>#DIV/0!</v>
      </c>
      <c r="I56" s="87"/>
    </row>
    <row r="57" spans="1:9" hidden="1" x14ac:dyDescent="0.2">
      <c r="A57" s="142" t="str">
        <f>'Détail par équipe'!B88</f>
        <v>Ini</v>
      </c>
      <c r="B57" s="142" t="str">
        <f>'Détail par équipe'!C88</f>
        <v>Marc</v>
      </c>
      <c r="C57" s="136"/>
      <c r="D57" s="136"/>
      <c r="E57" s="137">
        <f>ROUNDDOWN('Détail par équipe'!BO88,0)</f>
        <v>32</v>
      </c>
      <c r="F57" s="137">
        <f>ROUNDDOWN('Détail par équipe'!BP88,0)</f>
        <v>4903</v>
      </c>
      <c r="G57" s="143">
        <f>ROUNDDOWN(IF(H57&gt;220,0,((220-H57)*0.7)),0)</f>
        <v>46</v>
      </c>
      <c r="H57" s="144">
        <f>ROUNDDOWN(F57/E57,0)</f>
        <v>153</v>
      </c>
      <c r="I57" s="87"/>
    </row>
    <row r="58" spans="1:9" x14ac:dyDescent="0.2">
      <c r="A58" s="92" t="s">
        <v>62</v>
      </c>
      <c r="B58" s="92" t="s">
        <v>63</v>
      </c>
      <c r="C58" s="84">
        <v>36</v>
      </c>
      <c r="D58" s="84">
        <v>5376</v>
      </c>
      <c r="E58" s="85">
        <f>E56+E57+C58</f>
        <v>68</v>
      </c>
      <c r="F58" s="85">
        <f>F56+F57+D58</f>
        <v>10279</v>
      </c>
      <c r="G58" s="111">
        <f>ROUNDDOWN(IF(H58&gt;220,0,((220-H58)*0.7)),0)</f>
        <v>48</v>
      </c>
      <c r="H58" s="86">
        <f>ROUNDDOWN(F58/E58,0)</f>
        <v>151</v>
      </c>
      <c r="I58" s="87"/>
    </row>
    <row r="59" spans="1:9" s="130" customFormat="1" hidden="1" x14ac:dyDescent="0.2">
      <c r="A59" s="168" t="str">
        <f>'Détail par équipe'!B141</f>
        <v>Lamy</v>
      </c>
      <c r="B59" s="168" t="str">
        <f>'Détail par équipe'!C141</f>
        <v>Eliane</v>
      </c>
      <c r="C59" s="170"/>
      <c r="D59" s="170"/>
      <c r="E59" s="171">
        <f>'Détail par équipe'!BO141</f>
        <v>4</v>
      </c>
      <c r="F59" s="171">
        <f>'Détail par équipe'!BP141</f>
        <v>501</v>
      </c>
      <c r="G59" s="172">
        <f>ROUNDDOWN(IF(H59&gt;220,0,((220-H59)*0.7)),0)</f>
        <v>66</v>
      </c>
      <c r="H59" s="173">
        <f>ROUNDDOWN(F59/E59,0)</f>
        <v>125</v>
      </c>
      <c r="I59" s="129"/>
    </row>
    <row r="60" spans="1:9" hidden="1" x14ac:dyDescent="0.2">
      <c r="A60" s="168" t="str">
        <f>'Détail par équipe'!B50</f>
        <v>Lamy</v>
      </c>
      <c r="B60" s="169" t="str">
        <f>'Détail par équipe'!C50</f>
        <v>Eliane</v>
      </c>
      <c r="C60" s="170"/>
      <c r="D60" s="170"/>
      <c r="E60" s="171">
        <f>ROUNDDOWN('Détail par équipe'!BO50,0)</f>
        <v>4</v>
      </c>
      <c r="F60" s="171">
        <f>ROUNDDOWN('Détail par équipe'!BP50,0)</f>
        <v>562</v>
      </c>
      <c r="G60" s="172">
        <f>ROUNDDOWN(IF(H60&gt;220,0,((220-H60)*0.7)),0)</f>
        <v>56</v>
      </c>
      <c r="H60" s="173">
        <f>ROUNDDOWN(F60/E60,0)</f>
        <v>140</v>
      </c>
      <c r="I60" s="91"/>
    </row>
    <row r="61" spans="1:9" s="108" customFormat="1" hidden="1" x14ac:dyDescent="0.2">
      <c r="A61" s="135" t="str">
        <f>'Détail par équipe'!B10</f>
        <v>Lamy</v>
      </c>
      <c r="B61" s="135" t="str">
        <f>'Détail par équipe'!C10</f>
        <v>Eliane</v>
      </c>
      <c r="C61" s="136"/>
      <c r="D61" s="136"/>
      <c r="E61" s="135">
        <f>'Détail par équipe'!BO10</f>
        <v>12</v>
      </c>
      <c r="F61" s="135">
        <f>'Détail par équipe'!BP10</f>
        <v>1947</v>
      </c>
      <c r="G61" s="138">
        <f>ROUNDDOWN(IF(H61&gt;220,0,((220-H61)*0.7)),0)</f>
        <v>40</v>
      </c>
      <c r="H61" s="139">
        <f>ROUNDDOWN(F61/E61,0)</f>
        <v>162</v>
      </c>
      <c r="I61" s="107"/>
    </row>
    <row r="62" spans="1:9" s="175" customFormat="1" x14ac:dyDescent="0.2">
      <c r="A62" s="83" t="str">
        <f>'Détail par équipe'!B23</f>
        <v>Lamy</v>
      </c>
      <c r="B62" s="83" t="str">
        <f>'Détail par équipe'!C23</f>
        <v>Eliane</v>
      </c>
      <c r="C62" s="84">
        <v>24</v>
      </c>
      <c r="D62" s="84">
        <v>3607</v>
      </c>
      <c r="E62" s="84">
        <f>'Détail par équipe'!BO23+C62+E61+E60+E59</f>
        <v>52</v>
      </c>
      <c r="F62" s="84">
        <f>'Détail par équipe'!BP23+D62+F61+F60+F59</f>
        <v>7779</v>
      </c>
      <c r="G62" s="111">
        <f>ROUNDDOWN(IF(H62&gt;220,0,((220-H62)*0.7)),0)</f>
        <v>49</v>
      </c>
      <c r="H62" s="86">
        <f>ROUNDDOWN(F62/E62,0)</f>
        <v>149</v>
      </c>
      <c r="I62" s="174"/>
    </row>
    <row r="63" spans="1:9" s="141" customFormat="1" x14ac:dyDescent="0.2">
      <c r="A63" s="92" t="str">
        <f>'Détail par équipe'!B33</f>
        <v>Mager</v>
      </c>
      <c r="B63" s="92" t="str">
        <f>'Détail par équipe'!C33</f>
        <v>Michel</v>
      </c>
      <c r="C63" s="84">
        <v>36</v>
      </c>
      <c r="D63" s="84">
        <v>6401</v>
      </c>
      <c r="E63" s="85">
        <f>ROUNDDOWN('Détail par équipe'!BO33,0)+C63</f>
        <v>72</v>
      </c>
      <c r="F63" s="85">
        <f>ROUNDDOWN('Détail par équipe'!BP33,0)+D63</f>
        <v>12745</v>
      </c>
      <c r="G63" s="111">
        <f>ROUNDDOWN(IF(H63&gt;220,0,((220-H63)*0.7)),0)</f>
        <v>30</v>
      </c>
      <c r="H63" s="86">
        <f>ROUNDDOWN(F63/E63,0)</f>
        <v>177</v>
      </c>
      <c r="I63" s="140"/>
    </row>
    <row r="64" spans="1:9" x14ac:dyDescent="0.2">
      <c r="A64" s="92" t="str">
        <f>'Détail par équipe'!B20</f>
        <v>Malenfer</v>
      </c>
      <c r="B64" s="92" t="str">
        <f>'Détail par équipe'!C20</f>
        <v>Pascal</v>
      </c>
      <c r="C64" s="84">
        <v>8</v>
      </c>
      <c r="D64" s="84">
        <v>1252</v>
      </c>
      <c r="E64" s="85">
        <f>ROUNDDOWN('Détail par équipe'!BO20,0)+C64</f>
        <v>8</v>
      </c>
      <c r="F64" s="85">
        <f>ROUNDDOWN('Détail par équipe'!BP20,0)+D64</f>
        <v>1252</v>
      </c>
      <c r="G64" s="111">
        <f>ROUNDDOWN(IF(H64&gt;220,0,((220-H64)*0.7)),0)</f>
        <v>44</v>
      </c>
      <c r="H64" s="86">
        <f>ROUNDDOWN(F64/E64,0)</f>
        <v>156</v>
      </c>
      <c r="I64" s="87"/>
    </row>
    <row r="65" spans="1:9" x14ac:dyDescent="0.2">
      <c r="A65" s="92" t="str">
        <f>'Détail par équipe'!B106</f>
        <v>Micaud</v>
      </c>
      <c r="B65" s="92" t="str">
        <f>'Détail par équipe'!C106</f>
        <v>Brigitte</v>
      </c>
      <c r="C65" s="84">
        <v>36</v>
      </c>
      <c r="D65" s="84">
        <v>5416</v>
      </c>
      <c r="E65" s="85">
        <f>ROUNDDOWN('Détail par équipe'!BO106,0)+C65</f>
        <v>68</v>
      </c>
      <c r="F65" s="85">
        <f>ROUNDDOWN('Détail par équipe'!BP106,0)+D65</f>
        <v>10321</v>
      </c>
      <c r="G65" s="111">
        <f>ROUNDDOWN(IF(H65&gt;220,0,((220-H65)*0.7)),0)</f>
        <v>48</v>
      </c>
      <c r="H65" s="86">
        <f>ROUNDDOWN(F65/E65,0)</f>
        <v>151</v>
      </c>
      <c r="I65" s="90"/>
    </row>
    <row r="66" spans="1:9" s="141" customFormat="1" x14ac:dyDescent="0.2">
      <c r="A66" s="92" t="str">
        <f>'Détail par équipe'!B122</f>
        <v>Nguyen</v>
      </c>
      <c r="B66" s="92" t="str">
        <f>'Détail par équipe'!C122</f>
        <v>Jean</v>
      </c>
      <c r="C66" s="84">
        <v>28</v>
      </c>
      <c r="D66" s="84">
        <v>4877</v>
      </c>
      <c r="E66" s="85">
        <f>ROUNDDOWN('Détail par équipe'!BO122,0)+C66</f>
        <v>56</v>
      </c>
      <c r="F66" s="85">
        <f>ROUNDDOWN('Détail par équipe'!BP122,0)+D66</f>
        <v>9577</v>
      </c>
      <c r="G66" s="111">
        <f>ROUNDDOWN(IF(H66&gt;220,0,((220-H66)*0.7)),0)</f>
        <v>34</v>
      </c>
      <c r="H66" s="86">
        <f>ROUNDDOWN(F66/E66,0)</f>
        <v>171</v>
      </c>
      <c r="I66" s="140"/>
    </row>
    <row r="67" spans="1:9" s="175" customFormat="1" hidden="1" x14ac:dyDescent="0.2">
      <c r="A67" s="168" t="str">
        <f>'Détail par équipe'!B52</f>
        <v>Parralejo</v>
      </c>
      <c r="B67" s="169" t="str">
        <f>'Détail par équipe'!C52</f>
        <v>Isabel</v>
      </c>
      <c r="C67" s="170"/>
      <c r="D67" s="170"/>
      <c r="E67" s="168">
        <f>'Détail par équipe'!BO52</f>
        <v>8</v>
      </c>
      <c r="F67" s="168">
        <f>'Détail par équipe'!BP52</f>
        <v>1093</v>
      </c>
      <c r="G67" s="172">
        <f>ROUNDDOWN(IF(H67&gt;220,0,((220-H67)*0.7)),0)</f>
        <v>58</v>
      </c>
      <c r="H67" s="173">
        <f>ROUNDDOWN('Détail par équipe'!BQ52,0)</f>
        <v>136</v>
      </c>
      <c r="I67" s="174"/>
    </row>
    <row r="68" spans="1:9" x14ac:dyDescent="0.2">
      <c r="A68" s="83" t="str">
        <f>'Détail par équipe'!B134</f>
        <v>Parralejo</v>
      </c>
      <c r="B68" s="83" t="str">
        <f>'Détail par équipe'!C134</f>
        <v>Isabel</v>
      </c>
      <c r="C68" s="84">
        <v>28</v>
      </c>
      <c r="D68" s="84">
        <v>3742</v>
      </c>
      <c r="E68" s="85">
        <f>ROUNDDOWN('Détail par équipe'!BO134,0)+C68+E67</f>
        <v>56</v>
      </c>
      <c r="F68" s="85">
        <f>ROUNDDOWN('Détail par équipe'!BP134,0)+D68+F67</f>
        <v>7558</v>
      </c>
      <c r="G68" s="111">
        <f>ROUNDDOWN(IF(H68&gt;220,0,((220-H68)*0.7)),0)</f>
        <v>60</v>
      </c>
      <c r="H68" s="86">
        <f>ROUNDDOWN(F68/E68,0)</f>
        <v>134</v>
      </c>
      <c r="I68" s="87"/>
    </row>
    <row r="69" spans="1:9" x14ac:dyDescent="0.2">
      <c r="A69" s="92" t="str">
        <f>'Détail par équipe'!B4</f>
        <v>Parralejo</v>
      </c>
      <c r="B69" s="92" t="str">
        <f>'Détail par équipe'!C4</f>
        <v>Tony</v>
      </c>
      <c r="C69" s="84">
        <v>32</v>
      </c>
      <c r="D69" s="84">
        <v>5835</v>
      </c>
      <c r="E69" s="85">
        <f>ROUNDDOWN('Détail par équipe'!BO4,0)+C69</f>
        <v>60</v>
      </c>
      <c r="F69" s="85">
        <f>ROUNDDOWN('Détail par équipe'!BP4,0)+D69</f>
        <v>10652</v>
      </c>
      <c r="G69" s="111">
        <f>ROUNDDOWN(IF(H69&gt;220,0,((220-H69)*0.7)),0)</f>
        <v>30</v>
      </c>
      <c r="H69" s="86">
        <f>ROUNDDOWN(F69/E69,0)</f>
        <v>177</v>
      </c>
      <c r="I69" s="90"/>
    </row>
    <row r="70" spans="1:9" x14ac:dyDescent="0.2">
      <c r="A70" s="83" t="str">
        <f>'Détail par équipe'!B124</f>
        <v>Puyaubreau</v>
      </c>
      <c r="B70" s="83" t="str">
        <f>'Détail par équipe'!C124</f>
        <v>François</v>
      </c>
      <c r="C70" s="84">
        <v>24</v>
      </c>
      <c r="D70" s="84">
        <v>4505</v>
      </c>
      <c r="E70" s="85">
        <f>ROUNDDOWN('Détail par équipe'!BO124,0)+C70</f>
        <v>44</v>
      </c>
      <c r="F70" s="85">
        <f>ROUNDDOWN('Détail par équipe'!BP124,0)+D70</f>
        <v>8054</v>
      </c>
      <c r="G70" s="110">
        <f>ROUNDDOWN(IF(H70&gt;220,0,((220-H70)*0.7)),0)</f>
        <v>25</v>
      </c>
      <c r="H70" s="88">
        <f>ROUNDDOWN(F70/E70,0)</f>
        <v>183</v>
      </c>
      <c r="I70" s="87"/>
    </row>
    <row r="71" spans="1:9" hidden="1" x14ac:dyDescent="0.2">
      <c r="A71" s="145" t="str">
        <f>'Détail par équipe'!B110</f>
        <v>Quibeuf</v>
      </c>
      <c r="B71" s="145" t="str">
        <f>'Détail par équipe'!C110</f>
        <v>Catherine</v>
      </c>
      <c r="C71" s="146"/>
      <c r="D71" s="146"/>
      <c r="E71" s="147">
        <f>ROUNDDOWN('Détail par équipe'!BO110,0)+C71</f>
        <v>4</v>
      </c>
      <c r="F71" s="147">
        <f>ROUNDDOWN('Détail par équipe'!BP110,0)+D71</f>
        <v>573</v>
      </c>
      <c r="G71" s="148">
        <f>ROUNDDOWN(IF(H71&gt;220,0,((220-H71)*0.7)),0)</f>
        <v>53</v>
      </c>
      <c r="H71" s="149">
        <f>ROUNDDOWN('Détail par équipe'!BQ110,0)</f>
        <v>143</v>
      </c>
      <c r="I71" s="87"/>
    </row>
    <row r="72" spans="1:9" x14ac:dyDescent="0.2">
      <c r="A72" s="92" t="str">
        <f>'Détail par équipe'!B73</f>
        <v>Quibeuf</v>
      </c>
      <c r="B72" s="92" t="str">
        <f>'Détail par équipe'!C73</f>
        <v>Catherine</v>
      </c>
      <c r="C72" s="84">
        <v>32</v>
      </c>
      <c r="D72" s="84">
        <v>4185</v>
      </c>
      <c r="E72" s="85">
        <f>ROUNDDOWN('Détail par équipe'!BO73,0)+C72+E71</f>
        <v>52</v>
      </c>
      <c r="F72" s="85">
        <f>ROUNDDOWN('Détail par équipe'!BP73,0)+D72+F71</f>
        <v>7045</v>
      </c>
      <c r="G72" s="111">
        <f>ROUNDDOWN(IF(H72&gt;220,0,((220-H72)*0.7)),0)</f>
        <v>59</v>
      </c>
      <c r="H72" s="86">
        <f>ROUNDDOWN(F72/E72,0)</f>
        <v>135</v>
      </c>
      <c r="I72" s="87"/>
    </row>
    <row r="73" spans="1:9" hidden="1" x14ac:dyDescent="0.2">
      <c r="A73" s="135" t="str">
        <f>'Détail par équipe'!B90</f>
        <v>Remondin</v>
      </c>
      <c r="B73" s="135" t="str">
        <f>'Détail par équipe'!C90</f>
        <v>Jacky</v>
      </c>
      <c r="C73" s="136"/>
      <c r="D73" s="136"/>
      <c r="E73" s="137">
        <f>ROUNDDOWN('Détail par équipe'!BO90,0)</f>
        <v>0</v>
      </c>
      <c r="F73" s="137">
        <f>ROUNDDOWN('Détail par équipe'!BP90,0)</f>
        <v>0</v>
      </c>
      <c r="G73" s="138" t="e">
        <f>ROUNDDOWN(IF(H73&gt;220,0,((220-H73)*0.7)),0)</f>
        <v>#DIV/0!</v>
      </c>
      <c r="H73" s="139" t="e">
        <f>ROUNDDOWN(F73/E73,0)</f>
        <v>#DIV/0!</v>
      </c>
      <c r="I73" s="87"/>
    </row>
    <row r="74" spans="1:9" s="151" customFormat="1" hidden="1" x14ac:dyDescent="0.2">
      <c r="A74" s="142" t="str">
        <f>'Détail par équipe'!B123</f>
        <v>Remondin</v>
      </c>
      <c r="B74" s="142" t="str">
        <f>'Détail par équipe'!C123</f>
        <v>Jacky</v>
      </c>
      <c r="C74" s="136"/>
      <c r="D74" s="136"/>
      <c r="E74" s="137">
        <f>ROUNDDOWN('Détail par équipe'!BO123,0)</f>
        <v>16</v>
      </c>
      <c r="F74" s="137">
        <f>ROUNDDOWN('Détail par équipe'!BP123,0)</f>
        <v>2522</v>
      </c>
      <c r="G74" s="143">
        <f>ROUNDDOWN(IF(H74&gt;220,0,((220-H74)*0.7)),0)</f>
        <v>44</v>
      </c>
      <c r="H74" s="144">
        <f>ROUNDDOWN(F74/E74,0)</f>
        <v>157</v>
      </c>
      <c r="I74" s="150"/>
    </row>
    <row r="75" spans="1:9" x14ac:dyDescent="0.2">
      <c r="A75" s="101" t="s">
        <v>73</v>
      </c>
      <c r="B75" s="101" t="s">
        <v>51</v>
      </c>
      <c r="C75" s="84">
        <v>16</v>
      </c>
      <c r="D75" s="84">
        <v>2468</v>
      </c>
      <c r="E75" s="85">
        <f>E73+E74+C75</f>
        <v>32</v>
      </c>
      <c r="F75" s="85">
        <f>F73+F74+D75</f>
        <v>4990</v>
      </c>
      <c r="G75" s="111">
        <f>ROUNDDOWN(IF(H75&gt;220,0,((220-H75)*0.7)),0)</f>
        <v>45</v>
      </c>
      <c r="H75" s="86">
        <f>ROUNDDOWN(F75/E75,0)</f>
        <v>155</v>
      </c>
      <c r="I75" s="90"/>
    </row>
    <row r="76" spans="1:9" hidden="1" x14ac:dyDescent="0.2">
      <c r="A76" s="160" t="str">
        <f>'Détail par équipe'!B140</f>
        <v>Roussel</v>
      </c>
      <c r="B76" s="160" t="str">
        <f>'Détail par équipe'!C140</f>
        <v>Jacky</v>
      </c>
      <c r="C76" s="162"/>
      <c r="D76" s="162"/>
      <c r="E76" s="163">
        <f>ROUNDDOWN('Détail par équipe'!BO140,0)+C76</f>
        <v>4</v>
      </c>
      <c r="F76" s="163">
        <f>ROUNDDOWN('Détail par équipe'!BP140,0)+D76</f>
        <v>601</v>
      </c>
      <c r="G76" s="164">
        <f>ROUNDDOWN(IF(H76&gt;220,0,((220-H76)*0.7)),0)</f>
        <v>49</v>
      </c>
      <c r="H76" s="165">
        <f>ROUNDDOWN('Détail par équipe'!BQ140,0)</f>
        <v>150</v>
      </c>
      <c r="I76" s="87"/>
    </row>
    <row r="77" spans="1:9" s="167" customFormat="1" x14ac:dyDescent="0.2">
      <c r="A77" s="92" t="str">
        <f>'Détail par équipe'!B45</f>
        <v>Roussel</v>
      </c>
      <c r="B77" s="92" t="str">
        <f>'Détail par équipe'!C45</f>
        <v>Jacky</v>
      </c>
      <c r="C77" s="84">
        <v>28</v>
      </c>
      <c r="D77" s="84">
        <v>4636</v>
      </c>
      <c r="E77" s="85">
        <f>ROUNDDOWN('Détail par équipe'!BO45,0)+C77+E76</f>
        <v>64</v>
      </c>
      <c r="F77" s="85">
        <f>ROUNDDOWN('Détail par équipe'!BP45,0)+D77+F76</f>
        <v>10535</v>
      </c>
      <c r="G77" s="111">
        <f>ROUNDDOWN(IF(H77&gt;220,0,((220-H77)*0.7)),0)</f>
        <v>39</v>
      </c>
      <c r="H77" s="86">
        <f>ROUNDDOWN(F77/E77,0)</f>
        <v>164</v>
      </c>
      <c r="I77" s="166"/>
    </row>
    <row r="78" spans="1:9" s="141" customFormat="1" hidden="1" x14ac:dyDescent="0.2">
      <c r="A78" s="145" t="str">
        <f>'Détail par équipe'!B8</f>
        <v>Schambert</v>
      </c>
      <c r="B78" s="145" t="str">
        <f>'Détail par équipe'!C8</f>
        <v>Bernard</v>
      </c>
      <c r="C78" s="146"/>
      <c r="D78" s="146"/>
      <c r="E78" s="147">
        <f>'Détail par équipe'!BO8</f>
        <v>8</v>
      </c>
      <c r="F78" s="147">
        <f>'Détail par équipe'!BP8</f>
        <v>1151</v>
      </c>
      <c r="G78" s="148">
        <f>ROUNDDOWN(IF(H78&gt;220,0,((220-H78)*0.7)),0)</f>
        <v>53</v>
      </c>
      <c r="H78" s="149">
        <f>ROUNDDOWN(F78/E78,0)</f>
        <v>143</v>
      </c>
      <c r="I78" s="140"/>
    </row>
    <row r="79" spans="1:9" s="141" customFormat="1" hidden="1" x14ac:dyDescent="0.2">
      <c r="A79" s="145" t="str">
        <f>'Détail par équipe'!B138</f>
        <v>Schambert</v>
      </c>
      <c r="B79" s="145" t="str">
        <f>'Détail par équipe'!C138</f>
        <v>Bernard</v>
      </c>
      <c r="C79" s="146"/>
      <c r="D79" s="146"/>
      <c r="E79" s="147">
        <f>'Détail par équipe'!BO138</f>
        <v>4</v>
      </c>
      <c r="F79" s="147">
        <f>'Détail par équipe'!BP138</f>
        <v>589</v>
      </c>
      <c r="G79" s="148">
        <f>ROUNDDOWN(IF(H79&gt;220,0,((220-H79)*0.7)),0)</f>
        <v>51</v>
      </c>
      <c r="H79" s="149">
        <f>ROUNDDOWN(F79/E79,0)</f>
        <v>147</v>
      </c>
      <c r="I79" s="140"/>
    </row>
    <row r="80" spans="1:9" s="151" customFormat="1" x14ac:dyDescent="0.2">
      <c r="A80" s="83" t="s">
        <v>52</v>
      </c>
      <c r="B80" s="92" t="s">
        <v>46</v>
      </c>
      <c r="C80" s="84">
        <v>28</v>
      </c>
      <c r="D80" s="84">
        <v>3914</v>
      </c>
      <c r="E80" s="85">
        <f>E81+E82+C80+E79+E78</f>
        <v>60</v>
      </c>
      <c r="F80" s="85">
        <f>F81+F82+D80+F79+F78</f>
        <v>8794</v>
      </c>
      <c r="G80" s="111">
        <f>ROUNDDOWN(IF(H80&gt;220,0,((220-H80)*0.7)),0)</f>
        <v>51</v>
      </c>
      <c r="H80" s="86">
        <f>ROUNDDOWN(F80/E80,0)</f>
        <v>146</v>
      </c>
      <c r="I80" s="150"/>
    </row>
    <row r="81" spans="1:9" s="151" customFormat="1" hidden="1" x14ac:dyDescent="0.2">
      <c r="A81" s="115" t="str">
        <f>'Détail par équipe'!B24</f>
        <v>Schambert</v>
      </c>
      <c r="B81" s="115" t="str">
        <f>'Détail par équipe'!C24</f>
        <v>Bernard</v>
      </c>
      <c r="C81" s="116"/>
      <c r="D81" s="116"/>
      <c r="E81" s="117">
        <f>ROUNDDOWN('Détail par équipe'!BO24,0)+C81</f>
        <v>16</v>
      </c>
      <c r="F81" s="117">
        <f>ROUNDDOWN('Détail par équipe'!BP24,0)+D81</f>
        <v>2506</v>
      </c>
      <c r="G81" s="118">
        <f>ROUNDDOWN(IF(H81&gt;220,0,((220-H81)*0.7)),0)</f>
        <v>44</v>
      </c>
      <c r="H81" s="119">
        <f>ROUNDDOWN('Détail par équipe'!BQ24,0)</f>
        <v>156</v>
      </c>
      <c r="I81" s="150"/>
    </row>
    <row r="82" spans="1:9" hidden="1" x14ac:dyDescent="0.2">
      <c r="A82" s="122" t="str">
        <f>'Détail par équipe'!B46</f>
        <v>Schambert</v>
      </c>
      <c r="B82" s="122" t="str">
        <f>'Détail par équipe'!C46</f>
        <v>Bernard</v>
      </c>
      <c r="C82" s="116"/>
      <c r="D82" s="116"/>
      <c r="E82" s="117">
        <f>ROUNDDOWN('Détail par équipe'!BO46,0)+C82</f>
        <v>4</v>
      </c>
      <c r="F82" s="117">
        <f>ROUNDDOWN('Détail par équipe'!BP46,0)+D82</f>
        <v>634</v>
      </c>
      <c r="G82" s="123">
        <f>ROUNDDOWN(IF(H82&gt;220,0,((220-H82)*0.7)),0)</f>
        <v>43</v>
      </c>
      <c r="H82" s="124">
        <f>ROUNDDOWN(F82/E82,0)</f>
        <v>158</v>
      </c>
      <c r="I82" s="87"/>
    </row>
    <row r="83" spans="1:9" s="121" customFormat="1" x14ac:dyDescent="0.2">
      <c r="A83" s="92" t="str">
        <f>'Détail par équipe'!B59</f>
        <v>Soleilhac</v>
      </c>
      <c r="B83" s="92" t="str">
        <f>'Détail par équipe'!C59</f>
        <v>Christian</v>
      </c>
      <c r="C83" s="84">
        <v>16</v>
      </c>
      <c r="D83" s="84">
        <v>2231</v>
      </c>
      <c r="E83" s="85">
        <f>ROUNDDOWN('Détail par équipe'!BO59,0)+C83</f>
        <v>24</v>
      </c>
      <c r="F83" s="85">
        <f>ROUNDDOWN('Détail par équipe'!BP59,0)+D83</f>
        <v>3346</v>
      </c>
      <c r="G83" s="111">
        <f>ROUNDDOWN(IF(H83&gt;220,0,((220-H83)*0.7)),0)</f>
        <v>56</v>
      </c>
      <c r="H83" s="86">
        <f>ROUNDDOWN(F83/E83,0)</f>
        <v>139</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ROUNDDOWN(IF(H84&gt;220,0,((220-H84)*0.7)),0)</f>
        <v>#DIV/0!</v>
      </c>
      <c r="H84" s="98" t="e">
        <f>ROUNDDOWN(F84/E84,0)</f>
        <v>#DIV/0!</v>
      </c>
      <c r="I84" s="120"/>
    </row>
    <row r="85" spans="1:9" hidden="1" x14ac:dyDescent="0.2">
      <c r="A85" s="95" t="str">
        <f>'Détail par équipe'!B72</f>
        <v>Subacchi</v>
      </c>
      <c r="B85" s="95" t="str">
        <f>'Détail par équipe'!C72</f>
        <v>Claudine</v>
      </c>
      <c r="C85" s="96"/>
      <c r="D85" s="96"/>
      <c r="E85" s="99">
        <f>ROUNDDOWN('Détail par équipe'!BO72,0)</f>
        <v>28</v>
      </c>
      <c r="F85" s="99">
        <f>ROUNDDOWN('Détail par équipe'!BP72,0)</f>
        <v>4675</v>
      </c>
      <c r="G85" s="114">
        <f>ROUNDDOWN(IF(H85&gt;220,0,((220-H85)*0.7)),0)</f>
        <v>37</v>
      </c>
      <c r="H85" s="100">
        <f>ROUNDDOWN(F85/E85,0)</f>
        <v>166</v>
      </c>
      <c r="I85" s="87"/>
    </row>
    <row r="86" spans="1:9" s="102" customFormat="1" x14ac:dyDescent="0.2">
      <c r="A86" s="101" t="s">
        <v>56</v>
      </c>
      <c r="B86" s="101" t="s">
        <v>58</v>
      </c>
      <c r="C86" s="84">
        <v>32</v>
      </c>
      <c r="D86" s="84">
        <v>5350</v>
      </c>
      <c r="E86" s="85">
        <f>E84+E85+C86</f>
        <v>60</v>
      </c>
      <c r="F86" s="85">
        <f>F84+F85+D86</f>
        <v>10025</v>
      </c>
      <c r="G86" s="111">
        <f>ROUNDDOWN(IF(H86&gt;220,0,((220-H86)*0.7)),0)</f>
        <v>37</v>
      </c>
      <c r="H86" s="86">
        <f>ROUNDDOWN(F86/E86,0)</f>
        <v>167</v>
      </c>
      <c r="I86" s="97"/>
    </row>
    <row r="87" spans="1:9" s="102" customFormat="1" x14ac:dyDescent="0.2">
      <c r="A87" s="92" t="str">
        <f>'Détail par équipe'!B60</f>
        <v>Subacchi</v>
      </c>
      <c r="B87" s="92" t="str">
        <f>'Détail par équipe'!C60</f>
        <v>Michel</v>
      </c>
      <c r="C87" s="84">
        <v>36</v>
      </c>
      <c r="D87" s="84">
        <v>5683</v>
      </c>
      <c r="E87" s="85">
        <f>ROUNDDOWN('Détail par équipe'!BO60,0)+C87</f>
        <v>68</v>
      </c>
      <c r="F87" s="85">
        <f>ROUNDDOWN('Détail par équipe'!BP60,0)+D87</f>
        <v>11071</v>
      </c>
      <c r="G87" s="111">
        <f>ROUNDDOWN(IF(H87&gt;220,0,((220-H87)*0.7)),0)</f>
        <v>40</v>
      </c>
      <c r="H87" s="86">
        <f>ROUNDDOWN(F87/E87,0)</f>
        <v>162</v>
      </c>
      <c r="I87" s="97"/>
    </row>
    <row r="88" spans="1:9" s="175" customFormat="1" hidden="1" x14ac:dyDescent="0.2">
      <c r="A88" s="168" t="str">
        <f>'Détail par équipe'!B11</f>
        <v>Trouvé</v>
      </c>
      <c r="B88" s="168" t="str">
        <f>'Détail par équipe'!C11</f>
        <v>Francis</v>
      </c>
      <c r="C88" s="170"/>
      <c r="D88" s="170"/>
      <c r="E88" s="168">
        <f>'Détail par équipe'!BO11</f>
        <v>4</v>
      </c>
      <c r="F88" s="168">
        <f>'Détail par équipe'!BP11</f>
        <v>732</v>
      </c>
      <c r="G88" s="172">
        <f>ROUNDDOWN(IF(H88&gt;220,0,((220-H88)*0.7)),0)</f>
        <v>25</v>
      </c>
      <c r="H88" s="173">
        <f>ROUNDDOWN(F88/E88,0)</f>
        <v>183</v>
      </c>
      <c r="I88" s="174"/>
    </row>
    <row r="89" spans="1:9" s="167" customFormat="1" hidden="1" x14ac:dyDescent="0.2">
      <c r="A89" s="160" t="str">
        <f>'Détail par équipe'!B49</f>
        <v>Trouvé</v>
      </c>
      <c r="B89" s="161" t="str">
        <f>'Détail par équipe'!C49</f>
        <v>Francis</v>
      </c>
      <c r="C89" s="162"/>
      <c r="D89" s="162"/>
      <c r="E89" s="163">
        <f>ROUNDDOWN('Détail par équipe'!BO49,0)</f>
        <v>8</v>
      </c>
      <c r="F89" s="163">
        <f>ROUNDDOWN('Détail par équipe'!BP49,0)</f>
        <v>1497</v>
      </c>
      <c r="G89" s="164">
        <f>ROUNDDOWN(IF(H89&gt;220,0,((220-H89)*0.7)),0)</f>
        <v>23</v>
      </c>
      <c r="H89" s="165">
        <f>ROUNDDOWN(F89/E89,0)</f>
        <v>187</v>
      </c>
      <c r="I89" s="166"/>
    </row>
    <row r="90" spans="1:9" x14ac:dyDescent="0.2">
      <c r="A90" s="83" t="str">
        <f>'Détail par équipe'!B135</f>
        <v>Trouvé</v>
      </c>
      <c r="B90" s="83" t="str">
        <f>'Détail par équipe'!C135</f>
        <v>Francis</v>
      </c>
      <c r="C90" s="84">
        <v>16</v>
      </c>
      <c r="D90" s="84">
        <v>2801</v>
      </c>
      <c r="E90" s="85">
        <f>ROUNDDOWN('Détail par équipe'!BO135,0)+C90+E89+E88</f>
        <v>44</v>
      </c>
      <c r="F90" s="85">
        <f>ROUNDDOWN('Détail par équipe'!BP135,0)+D90+F89+F88</f>
        <v>7693</v>
      </c>
      <c r="G90" s="111">
        <f>ROUNDDOWN(IF(H90&gt;220,0,((220-H90)*0.7)),0)</f>
        <v>32</v>
      </c>
      <c r="H90" s="86">
        <f>ROUNDDOWN(F90/E90,0)</f>
        <v>174</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2023-03-24T16:21:17Z</dcterms:modified>
</cp:coreProperties>
</file>