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B3656B3-AEA8-4D93-ADFB-C67AD01FD73A}" xr6:coauthVersionLast="47" xr6:coauthVersionMax="47" xr10:uidLastSave="{00000000-0000-0000-0000-000000000000}"/>
  <bookViews>
    <workbookView xWindow="-120" yWindow="-120" windowWidth="20730" windowHeight="11160" firstSheet="1" activeTab="2" xr2:uid="{00000000-000D-0000-FFFF-FFFF00000000}"/>
  </bookViews>
  <sheets>
    <sheet name="Résumé de l’exportation" sheetId="1" state="hidden" r:id="rId1"/>
    <sheet name="Classement" sheetId="2" r:id="rId2"/>
    <sheet name="Détail par équipe" sheetId="3" r:id="rId3"/>
    <sheet name="Feuil1" sheetId="5" r:id="rId4"/>
    <sheet name="Moyennes" sheetId="4" r:id="rId5"/>
  </sheets>
  <definedNames>
    <definedName name="_xlnm.Print_Area" localSheetId="1">Classement!$A$1:$M$12</definedName>
  </definedNames>
  <calcPr calcId="181029"/>
</workbook>
</file>

<file path=xl/calcChain.xml><?xml version="1.0" encoding="utf-8"?>
<calcChain xmlns="http://schemas.openxmlformats.org/spreadsheetml/2006/main">
  <c r="K123" i="3" l="1"/>
  <c r="F123" i="3"/>
  <c r="G123" i="3"/>
  <c r="H123" i="3"/>
  <c r="E123" i="3"/>
  <c r="J99" i="3"/>
  <c r="C10" i="2"/>
  <c r="O121" i="3" l="1"/>
  <c r="BA110" i="3"/>
  <c r="BB110" i="3"/>
  <c r="BC110" i="3"/>
  <c r="BD110" i="3"/>
  <c r="Q122" i="3"/>
  <c r="O92" i="3"/>
  <c r="B32" i="4" l="1"/>
  <c r="A32" i="4"/>
  <c r="B54" i="4"/>
  <c r="A54" i="4"/>
  <c r="B52" i="4"/>
  <c r="A52" i="4"/>
  <c r="B51" i="4"/>
  <c r="A51" i="4"/>
  <c r="B47" i="4"/>
  <c r="A47" i="4"/>
  <c r="B43" i="4"/>
  <c r="A43" i="4"/>
  <c r="B41" i="4"/>
  <c r="A41" i="4"/>
  <c r="B39" i="4"/>
  <c r="A39" i="4"/>
  <c r="B35" i="4"/>
  <c r="A35" i="4"/>
  <c r="B31" i="4"/>
  <c r="A31" i="4"/>
  <c r="B30" i="4"/>
  <c r="A30" i="4"/>
  <c r="B29" i="4"/>
  <c r="A29" i="4"/>
  <c r="B28" i="4"/>
  <c r="A28" i="4"/>
  <c r="B27" i="4"/>
  <c r="A27" i="4"/>
  <c r="B23" i="4"/>
  <c r="A23" i="4"/>
  <c r="B20" i="4"/>
  <c r="A20" i="4"/>
  <c r="B17" i="4"/>
  <c r="A17" i="4"/>
  <c r="B16" i="4"/>
  <c r="A16" i="4"/>
  <c r="B15" i="4"/>
  <c r="A15" i="4"/>
  <c r="B14" i="4"/>
  <c r="A14" i="4"/>
  <c r="B13" i="4"/>
  <c r="A13" i="4"/>
  <c r="B12" i="4"/>
  <c r="A12" i="4"/>
  <c r="B11" i="4"/>
  <c r="A11" i="4"/>
  <c r="B25" i="4"/>
  <c r="A25" i="4"/>
  <c r="B45" i="4"/>
  <c r="A45" i="4"/>
  <c r="B10" i="4"/>
  <c r="A10" i="4"/>
  <c r="B9" i="4"/>
  <c r="A9" i="4"/>
  <c r="B8" i="4"/>
  <c r="A8" i="4"/>
  <c r="B7" i="4"/>
  <c r="A7" i="4"/>
  <c r="B6" i="4"/>
  <c r="A6" i="4"/>
  <c r="B5" i="4"/>
  <c r="A5" i="4"/>
  <c r="B4" i="4"/>
  <c r="A4" i="4"/>
  <c r="B36" i="4"/>
  <c r="A36" i="4"/>
  <c r="B40" i="4"/>
  <c r="A40" i="4"/>
  <c r="B46" i="4"/>
  <c r="A46" i="4"/>
  <c r="B57" i="4"/>
  <c r="A57" i="4"/>
  <c r="B37" i="4"/>
  <c r="A37" i="4"/>
  <c r="B26" i="4"/>
  <c r="A26" i="4"/>
  <c r="B24" i="4"/>
  <c r="A24" i="4"/>
  <c r="B50" i="4"/>
  <c r="A50" i="4"/>
  <c r="B53" i="4"/>
  <c r="A53" i="4"/>
  <c r="B3" i="4"/>
  <c r="A3" i="4"/>
  <c r="B2" i="4"/>
  <c r="A2" i="4"/>
  <c r="B18" i="4"/>
  <c r="A18" i="4"/>
  <c r="B38" i="4"/>
  <c r="A38" i="4"/>
  <c r="B56" i="4"/>
  <c r="A56" i="4"/>
  <c r="B33" i="4"/>
  <c r="A33" i="4"/>
  <c r="B44" i="4"/>
  <c r="A44" i="4"/>
  <c r="B55" i="4"/>
  <c r="A55" i="4"/>
  <c r="B48" i="4"/>
  <c r="A48" i="4"/>
  <c r="B19" i="4"/>
  <c r="A19" i="4"/>
  <c r="B49" i="4"/>
  <c r="A49" i="4"/>
  <c r="B21" i="4"/>
  <c r="A21" i="4"/>
  <c r="B22" i="4"/>
  <c r="A22" i="4"/>
  <c r="B42" i="4"/>
  <c r="A42" i="4"/>
  <c r="B34" i="4"/>
  <c r="A34" i="4"/>
  <c r="AZ123" i="3"/>
  <c r="AT123" i="3"/>
  <c r="AN123" i="3"/>
  <c r="AH123" i="3"/>
  <c r="AB123" i="3"/>
  <c r="V123" i="3"/>
  <c r="P123" i="3"/>
  <c r="Q123" i="3" s="1"/>
  <c r="J123" i="3"/>
  <c r="D123" i="3"/>
  <c r="BD122" i="3"/>
  <c r="BC122" i="3"/>
  <c r="BB122" i="3"/>
  <c r="BA122" i="3"/>
  <c r="BA123" i="3" s="1"/>
  <c r="AX122" i="3"/>
  <c r="AX123" i="3" s="1"/>
  <c r="AW122" i="3"/>
  <c r="AV122" i="3"/>
  <c r="AU122" i="3"/>
  <c r="AR122" i="3"/>
  <c r="AQ122" i="3"/>
  <c r="AP122" i="3"/>
  <c r="AO122" i="3"/>
  <c r="AL122" i="3"/>
  <c r="AK122" i="3"/>
  <c r="AJ122" i="3"/>
  <c r="AI122" i="3"/>
  <c r="AF122" i="3"/>
  <c r="AF123" i="3" s="1"/>
  <c r="AE122" i="3"/>
  <c r="AE123" i="3" s="1"/>
  <c r="AD122" i="3"/>
  <c r="AD123" i="3" s="1"/>
  <c r="AC122" i="3"/>
  <c r="AC123" i="3" s="1"/>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Z99" i="3" s="1"/>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6"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4"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8"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AA59" i="3" s="1"/>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2"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1" i="4" s="1"/>
  <c r="BF33" i="3"/>
  <c r="BE33" i="3"/>
  <c r="AY33" i="3"/>
  <c r="AS33" i="3"/>
  <c r="AM33" i="3"/>
  <c r="AG33" i="3"/>
  <c r="AA33" i="3"/>
  <c r="U33" i="3"/>
  <c r="BP33" i="3" s="1"/>
  <c r="O33" i="3"/>
  <c r="I33" i="3"/>
  <c r="BN32" i="3"/>
  <c r="BM32" i="3"/>
  <c r="BL32" i="3"/>
  <c r="BK32" i="3"/>
  <c r="BJ32" i="3"/>
  <c r="BI32" i="3"/>
  <c r="BH32" i="3"/>
  <c r="BG32" i="3"/>
  <c r="BF32" i="3"/>
  <c r="BO32" i="3" s="1"/>
  <c r="E7"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W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5" i="4" s="1"/>
  <c r="BE7" i="3"/>
  <c r="AY7" i="3"/>
  <c r="AS7" i="3"/>
  <c r="AM7" i="3"/>
  <c r="AG7" i="3"/>
  <c r="AA7" i="3"/>
  <c r="U7" i="3"/>
  <c r="O7" i="3"/>
  <c r="I7" i="3"/>
  <c r="BP7" i="3" s="1"/>
  <c r="BN6" i="3"/>
  <c r="BM6" i="3"/>
  <c r="BL6" i="3"/>
  <c r="BK6" i="3"/>
  <c r="BJ6" i="3"/>
  <c r="BI6" i="3"/>
  <c r="BH6" i="3"/>
  <c r="BG6" i="3"/>
  <c r="BF6" i="3"/>
  <c r="BO6" i="3" s="1"/>
  <c r="E2"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3" i="2"/>
  <c r="C11" i="2"/>
  <c r="C8" i="2"/>
  <c r="C7" i="2"/>
  <c r="C5" i="2"/>
  <c r="C4" i="2"/>
  <c r="C6" i="2"/>
  <c r="C9" i="2"/>
  <c r="C2" i="2"/>
  <c r="L1" i="2"/>
  <c r="K1" i="2"/>
  <c r="J1" i="2"/>
  <c r="I1" i="2"/>
  <c r="H1" i="2"/>
  <c r="G1" i="2"/>
  <c r="F1" i="2"/>
  <c r="E1" i="2"/>
  <c r="D1" i="2"/>
  <c r="R11" i="3" l="1"/>
  <c r="M10" i="3"/>
  <c r="E36" i="3"/>
  <c r="AV48" i="3"/>
  <c r="F61" i="3"/>
  <c r="I86" i="3"/>
  <c r="H99" i="3"/>
  <c r="H101" i="3" s="1"/>
  <c r="I122" i="3"/>
  <c r="I124" i="3" s="1"/>
  <c r="I110" i="3"/>
  <c r="BB123" i="3"/>
  <c r="BO108" i="3"/>
  <c r="E4" i="4" s="1"/>
  <c r="W123" i="3"/>
  <c r="X123" i="3"/>
  <c r="AM98" i="3"/>
  <c r="W48" i="3"/>
  <c r="BP19" i="3"/>
  <c r="BQ19" i="3" s="1"/>
  <c r="O98" i="3"/>
  <c r="G60" i="3"/>
  <c r="H60" i="3"/>
  <c r="F48" i="3"/>
  <c r="G48" i="3"/>
  <c r="BA49" i="3"/>
  <c r="BD123" i="3"/>
  <c r="BE72" i="3"/>
  <c r="BC36" i="3"/>
  <c r="BO109" i="3"/>
  <c r="BP107" i="3"/>
  <c r="BQ107" i="3" s="1"/>
  <c r="BO107" i="3"/>
  <c r="E26" i="4" s="1"/>
  <c r="AR123" i="3"/>
  <c r="AO123" i="3"/>
  <c r="AR10" i="3"/>
  <c r="AQ73" i="3"/>
  <c r="AS47" i="3"/>
  <c r="AR111" i="3"/>
  <c r="AP111" i="3"/>
  <c r="BK72" i="3"/>
  <c r="AK111" i="3"/>
  <c r="BO82" i="3"/>
  <c r="E25" i="4" s="1"/>
  <c r="AJ99" i="3"/>
  <c r="AM9" i="3"/>
  <c r="AK10" i="3"/>
  <c r="AL36" i="3"/>
  <c r="AG9" i="3"/>
  <c r="AC11" i="3"/>
  <c r="AF49" i="3"/>
  <c r="AD49" i="3"/>
  <c r="AE49" i="3"/>
  <c r="AC49" i="3"/>
  <c r="AG35" i="3"/>
  <c r="AG122" i="3"/>
  <c r="AG124" i="3" s="1"/>
  <c r="AC111" i="3"/>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AQ25" i="3" s="1"/>
  <c r="BL22" i="3"/>
  <c r="AS9" i="3"/>
  <c r="AS61" i="3" s="1"/>
  <c r="AQ10" i="3"/>
  <c r="BN35" i="3"/>
  <c r="AR36" i="3"/>
  <c r="AR38" i="3" s="1"/>
  <c r="BM59" i="3"/>
  <c r="AR73" i="3"/>
  <c r="BO69" i="3"/>
  <c r="E9" i="4" s="1"/>
  <c r="AO73" i="3"/>
  <c r="BD60" i="3"/>
  <c r="BP69" i="3"/>
  <c r="F9" i="4" s="1"/>
  <c r="BP120" i="3"/>
  <c r="F10" i="4" s="1"/>
  <c r="AP123" i="3"/>
  <c r="BE110" i="3"/>
  <c r="AQ123" i="3"/>
  <c r="AQ38" i="3" s="1"/>
  <c r="AW123" i="3"/>
  <c r="AW75" i="3" s="1"/>
  <c r="BO106" i="3"/>
  <c r="E33" i="4" s="1"/>
  <c r="BO120" i="3"/>
  <c r="E10" i="4" s="1"/>
  <c r="Y123" i="3"/>
  <c r="AJ111" i="3"/>
  <c r="Z123" i="3"/>
  <c r="BP93" i="3"/>
  <c r="F27" i="4" s="1"/>
  <c r="AA86" i="3"/>
  <c r="AL60" i="3"/>
  <c r="BO70" i="3"/>
  <c r="E13" i="4" s="1"/>
  <c r="AK73" i="3"/>
  <c r="AK113" i="3" s="1"/>
  <c r="AM59" i="3"/>
  <c r="AM61" i="3" s="1"/>
  <c r="X60" i="3"/>
  <c r="X10" i="3"/>
  <c r="BK9" i="3"/>
  <c r="BO19" i="3"/>
  <c r="E6" i="4" s="1"/>
  <c r="BP20" i="3"/>
  <c r="AA22" i="3"/>
  <c r="BP18" i="3"/>
  <c r="F3" i="4" s="1"/>
  <c r="BO18" i="3"/>
  <c r="E3" i="4" s="1"/>
  <c r="BO20" i="3"/>
  <c r="I22" i="3"/>
  <c r="N111" i="3"/>
  <c r="N123" i="3"/>
  <c r="BH86" i="3"/>
  <c r="BF86" i="3"/>
  <c r="G87" i="3"/>
  <c r="F73" i="3"/>
  <c r="F60" i="3"/>
  <c r="G61" i="3"/>
  <c r="M73" i="3"/>
  <c r="BO65" i="3"/>
  <c r="E17" i="4" s="1"/>
  <c r="H73" i="3"/>
  <c r="H75" i="3" s="1"/>
  <c r="F49" i="3"/>
  <c r="BO45" i="3"/>
  <c r="E45" i="4" s="1"/>
  <c r="R48" i="3"/>
  <c r="G49" i="3"/>
  <c r="H48" i="3"/>
  <c r="O22" i="3"/>
  <c r="I9" i="3"/>
  <c r="I11" i="3" s="1"/>
  <c r="BF9" i="3"/>
  <c r="U22" i="3"/>
  <c r="E10" i="3"/>
  <c r="L112" i="3"/>
  <c r="BC74" i="3"/>
  <c r="BB73" i="3"/>
  <c r="BB75" i="3" s="1"/>
  <c r="BD73" i="3"/>
  <c r="BD75" i="3" s="1"/>
  <c r="BE35" i="3"/>
  <c r="BE86" i="3"/>
  <c r="BN86" i="3"/>
  <c r="BA88" i="3"/>
  <c r="BD87" i="3"/>
  <c r="BB10" i="3"/>
  <c r="BE9" i="3"/>
  <c r="BD11" i="3"/>
  <c r="BN9" i="3"/>
  <c r="BP5" i="3"/>
  <c r="F19" i="4" s="1"/>
  <c r="BO5" i="3"/>
  <c r="E19" i="4" s="1"/>
  <c r="BC10" i="3"/>
  <c r="BD10" i="3"/>
  <c r="BA10" i="3"/>
  <c r="BA11" i="3"/>
  <c r="BE47" i="3"/>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Y88" i="3" s="1"/>
  <c r="AW87" i="3"/>
  <c r="AY47" i="3"/>
  <c r="AY22" i="3"/>
  <c r="AY49" i="3" s="1"/>
  <c r="AX23" i="3"/>
  <c r="AX24" i="3"/>
  <c r="AU23" i="3"/>
  <c r="AV23" i="3"/>
  <c r="AW23" i="3"/>
  <c r="AU24" i="3"/>
  <c r="AY122" i="3"/>
  <c r="AV123" i="3"/>
  <c r="AU123" i="3"/>
  <c r="AV73" i="3"/>
  <c r="AW74" i="3"/>
  <c r="BM72" i="3"/>
  <c r="AY72" i="3"/>
  <c r="AV74" i="3"/>
  <c r="AY9" i="3"/>
  <c r="AX10" i="3"/>
  <c r="AV10" i="3"/>
  <c r="AW10" i="3"/>
  <c r="AU10" i="3"/>
  <c r="BP95" i="3"/>
  <c r="F24" i="4" s="1"/>
  <c r="AY110" i="3"/>
  <c r="AX111" i="3"/>
  <c r="AX113" i="3" s="1"/>
  <c r="AX112" i="3"/>
  <c r="AV111" i="3"/>
  <c r="AU111" i="3"/>
  <c r="AW111" i="3"/>
  <c r="AY35" i="3"/>
  <c r="AU36" i="3"/>
  <c r="AW37" i="3"/>
  <c r="AU37" i="3"/>
  <c r="AV36" i="3"/>
  <c r="AX37" i="3"/>
  <c r="AX36" i="3"/>
  <c r="AW36" i="3"/>
  <c r="AW38" i="3" s="1"/>
  <c r="AS98" i="3"/>
  <c r="AQ99" i="3"/>
  <c r="AR99" i="3"/>
  <c r="AP99" i="3"/>
  <c r="BO95" i="3"/>
  <c r="E24" i="4" s="1"/>
  <c r="AS22" i="3"/>
  <c r="AS24" i="3" s="1"/>
  <c r="AP23" i="3"/>
  <c r="AR23" i="3"/>
  <c r="AS35" i="3"/>
  <c r="AO36" i="3"/>
  <c r="AP36" i="3"/>
  <c r="BL59" i="3"/>
  <c r="AP60" i="3"/>
  <c r="AP11" i="3"/>
  <c r="AP10" i="3"/>
  <c r="AQ11" i="3"/>
  <c r="BL9" i="3"/>
  <c r="AQ111" i="3"/>
  <c r="AS86" i="3"/>
  <c r="AR87" i="3"/>
  <c r="AR89" i="3" s="1"/>
  <c r="AO87" i="3"/>
  <c r="AP87" i="3"/>
  <c r="AP89" i="3" s="1"/>
  <c r="AQ87" i="3"/>
  <c r="AR48" i="3"/>
  <c r="AR50" i="3" s="1"/>
  <c r="AP48" i="3"/>
  <c r="AQ48" i="3"/>
  <c r="AQ75" i="3" s="1"/>
  <c r="AP73" i="3"/>
  <c r="BL72" i="3"/>
  <c r="AO74" i="3"/>
  <c r="AQ74" i="3"/>
  <c r="AK37" i="3"/>
  <c r="AK12" i="3"/>
  <c r="AI10" i="3"/>
  <c r="AI12" i="3" s="1"/>
  <c r="AK36" i="3"/>
  <c r="AK38" i="3" s="1"/>
  <c r="BO29" i="3"/>
  <c r="E47" i="4" s="1"/>
  <c r="AI37" i="3"/>
  <c r="AJ36" i="3"/>
  <c r="AJ37" i="3"/>
  <c r="BK35" i="3"/>
  <c r="AM35" i="3"/>
  <c r="AM37" i="3" s="1"/>
  <c r="BP30" i="3"/>
  <c r="F44" i="4" s="1"/>
  <c r="AM72" i="3"/>
  <c r="AM112" i="3" s="1"/>
  <c r="AJ73" i="3"/>
  <c r="AJ75" i="3" s="1"/>
  <c r="AL73" i="3"/>
  <c r="AL75" i="3" s="1"/>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F62" i="3" s="1"/>
  <c r="AC60" i="3"/>
  <c r="AC113" i="3" s="1"/>
  <c r="AG59" i="3"/>
  <c r="AG61" i="3" s="1"/>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8" i="4" s="1"/>
  <c r="AE89" i="3"/>
  <c r="BO21" i="3"/>
  <c r="BO15" i="3"/>
  <c r="E51" i="4" s="1"/>
  <c r="Z25" i="3"/>
  <c r="W23" i="3"/>
  <c r="W25" i="3" s="1"/>
  <c r="X23" i="3"/>
  <c r="X25" i="3" s="1"/>
  <c r="W24" i="3"/>
  <c r="Z24" i="3"/>
  <c r="BO121" i="3"/>
  <c r="Z125" i="3"/>
  <c r="Z73" i="3"/>
  <c r="Z75" i="3" s="1"/>
  <c r="BP66" i="3"/>
  <c r="F43" i="4" s="1"/>
  <c r="AA72" i="3"/>
  <c r="X74" i="3"/>
  <c r="BO66" i="3"/>
  <c r="E43" i="4" s="1"/>
  <c r="Z100" i="3"/>
  <c r="Y99" i="3"/>
  <c r="X99" i="3"/>
  <c r="Z49" i="3"/>
  <c r="BP78" i="3"/>
  <c r="F28" i="4" s="1"/>
  <c r="X87" i="3"/>
  <c r="X89" i="3" s="1"/>
  <c r="Z88" i="3"/>
  <c r="Y87" i="3"/>
  <c r="Z87" i="3"/>
  <c r="AA47" i="3"/>
  <c r="Y49" i="3"/>
  <c r="Y48" i="3"/>
  <c r="Z48" i="3"/>
  <c r="AA35" i="3"/>
  <c r="AA61" i="3" s="1"/>
  <c r="BO30" i="3"/>
  <c r="E44" i="4" s="1"/>
  <c r="Z36" i="3"/>
  <c r="Y37" i="3"/>
  <c r="Z37" i="3"/>
  <c r="X36" i="3"/>
  <c r="AA37" i="3"/>
  <c r="W36" i="3"/>
  <c r="Y36" i="3"/>
  <c r="W37" i="3"/>
  <c r="W60" i="3"/>
  <c r="W38" i="3" s="1"/>
  <c r="Z61" i="3"/>
  <c r="Y60" i="3"/>
  <c r="Z60" i="3"/>
  <c r="Y61" i="3"/>
  <c r="AA9" i="3"/>
  <c r="Y10" i="3"/>
  <c r="Z10" i="3"/>
  <c r="W10" i="3"/>
  <c r="BO105" i="3"/>
  <c r="E22" i="4" s="1"/>
  <c r="Z111" i="3"/>
  <c r="Z113" i="3" s="1"/>
  <c r="Y111" i="3"/>
  <c r="X111" i="3"/>
  <c r="X113" i="3" s="1"/>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1"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3" i="4" s="1"/>
  <c r="Q48" i="3"/>
  <c r="Q50" i="3" s="1"/>
  <c r="S49" i="3"/>
  <c r="S48" i="3"/>
  <c r="T49" i="3"/>
  <c r="N49" i="3"/>
  <c r="BO42" i="3"/>
  <c r="E41" i="4" s="1"/>
  <c r="O47" i="3"/>
  <c r="L100" i="3"/>
  <c r="BG47" i="3"/>
  <c r="BP43" i="3"/>
  <c r="F38" i="4" s="1"/>
  <c r="M99" i="3"/>
  <c r="N99" i="3"/>
  <c r="N101" i="3" s="1"/>
  <c r="N100" i="3"/>
  <c r="K99" i="3"/>
  <c r="M100" i="3"/>
  <c r="BO92" i="3"/>
  <c r="E31" i="4" s="1"/>
  <c r="BG98" i="3"/>
  <c r="BP94" i="3"/>
  <c r="F48" i="4" s="1"/>
  <c r="BP117" i="3"/>
  <c r="F21" i="4" s="1"/>
  <c r="O122" i="3"/>
  <c r="BO54" i="3"/>
  <c r="E29" i="4" s="1"/>
  <c r="O59" i="3"/>
  <c r="BP54" i="3"/>
  <c r="F29"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30" i="4" s="1"/>
  <c r="BP4" i="3"/>
  <c r="F30" i="4" s="1"/>
  <c r="BO3" i="3"/>
  <c r="E54" i="4" s="1"/>
  <c r="BG9" i="3"/>
  <c r="M12" i="3"/>
  <c r="K10" i="3"/>
  <c r="O35" i="3"/>
  <c r="BP29" i="3"/>
  <c r="F47" i="4" s="1"/>
  <c r="BO28" i="3"/>
  <c r="E20" i="4" s="1"/>
  <c r="BG35" i="3"/>
  <c r="N36" i="3"/>
  <c r="M36" i="3"/>
  <c r="K37" i="3"/>
  <c r="L37" i="3"/>
  <c r="L36" i="3"/>
  <c r="L38" i="3" s="1"/>
  <c r="M37" i="3"/>
  <c r="BP79" i="3"/>
  <c r="F35" i="4" s="1"/>
  <c r="BG86" i="3"/>
  <c r="K87" i="3"/>
  <c r="N87" i="3"/>
  <c r="L88" i="3"/>
  <c r="L87" i="3"/>
  <c r="M88" i="3"/>
  <c r="M87" i="3"/>
  <c r="N88" i="3"/>
  <c r="F5" i="4"/>
  <c r="G5" i="4" s="1"/>
  <c r="H5" i="4" s="1"/>
  <c r="BQ7" i="3"/>
  <c r="F2" i="4"/>
  <c r="G2" i="4" s="1"/>
  <c r="H2" i="4" s="1"/>
  <c r="BQ6" i="3"/>
  <c r="BQ8" i="3"/>
  <c r="F6" i="4"/>
  <c r="G6" i="4" s="1"/>
  <c r="H6" i="4" s="1"/>
  <c r="F7" i="4"/>
  <c r="G7" i="4" s="1"/>
  <c r="H7" i="4" s="1"/>
  <c r="BQ32" i="3"/>
  <c r="F11" i="4"/>
  <c r="G11" i="4" s="1"/>
  <c r="H11"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5"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6" i="4"/>
  <c r="G16" i="4" s="1"/>
  <c r="H16"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AF101" i="3" s="1"/>
  <c r="BD37" i="3"/>
  <c r="BD36" i="3"/>
  <c r="G37" i="3"/>
  <c r="Q37" i="3"/>
  <c r="AE37" i="3"/>
  <c r="AO37" i="3"/>
  <c r="BC37" i="3"/>
  <c r="AF38" i="3"/>
  <c r="AE48" i="3"/>
  <c r="AX48" i="3"/>
  <c r="BI9" i="3"/>
  <c r="BM9" i="3"/>
  <c r="F11" i="3"/>
  <c r="K11" i="3"/>
  <c r="T11" i="3"/>
  <c r="Y11" i="3"/>
  <c r="AD11" i="3"/>
  <c r="AI11" i="3"/>
  <c r="AM11" i="3"/>
  <c r="AR11" i="3"/>
  <c r="AW11" i="3"/>
  <c r="BB11" i="3"/>
  <c r="N23" i="3"/>
  <c r="AL23" i="3"/>
  <c r="AL89" i="3" s="1"/>
  <c r="E24" i="3"/>
  <c r="N24" i="3"/>
  <c r="S24" i="3"/>
  <c r="X24" i="3"/>
  <c r="AC24" i="3"/>
  <c r="AL24" i="3"/>
  <c r="AQ24" i="3"/>
  <c r="AV24" i="3"/>
  <c r="BA24" i="3"/>
  <c r="H37" i="3"/>
  <c r="R37" i="3"/>
  <c r="AF37" i="3"/>
  <c r="AP37" i="3"/>
  <c r="BE37" i="3"/>
  <c r="BP41" i="3"/>
  <c r="BO46" i="3"/>
  <c r="E12" i="4" s="1"/>
  <c r="G12" i="4" s="1"/>
  <c r="H12" i="4" s="1"/>
  <c r="AC48" i="3"/>
  <c r="BJ47" i="3"/>
  <c r="BI47" i="3"/>
  <c r="M49" i="3"/>
  <c r="L48" i="3"/>
  <c r="N50" i="3"/>
  <c r="L49" i="3"/>
  <c r="K49" i="3"/>
  <c r="AD48" i="3"/>
  <c r="AP49" i="3"/>
  <c r="AO49" i="3"/>
  <c r="AR49" i="3"/>
  <c r="AQ49" i="3"/>
  <c r="F8" i="4"/>
  <c r="G8" i="4" s="1"/>
  <c r="H8" i="4" s="1"/>
  <c r="BQ57" i="3"/>
  <c r="AO48" i="3"/>
  <c r="AO50" i="3" s="1"/>
  <c r="W49" i="3"/>
  <c r="E49" i="3"/>
  <c r="Q49" i="3"/>
  <c r="X49" i="3"/>
  <c r="BC49" i="3"/>
  <c r="U59" i="3"/>
  <c r="AS59" i="3"/>
  <c r="AS11" i="3" s="1"/>
  <c r="BG59" i="3"/>
  <c r="AO60" i="3"/>
  <c r="BI59" i="3"/>
  <c r="BN59" i="3"/>
  <c r="K60" i="3"/>
  <c r="K62" i="3" s="1"/>
  <c r="R61" i="3"/>
  <c r="W61" i="3"/>
  <c r="AQ60" i="3"/>
  <c r="AQ12" i="3" s="1"/>
  <c r="AV60" i="3"/>
  <c r="E61" i="3"/>
  <c r="K61" i="3"/>
  <c r="Q61" i="3"/>
  <c r="X61" i="3"/>
  <c r="AD61" i="3"/>
  <c r="AJ61" i="3"/>
  <c r="AQ61" i="3"/>
  <c r="AW61" i="3"/>
  <c r="BC61" i="3"/>
  <c r="U72" i="3"/>
  <c r="AS72" i="3"/>
  <c r="AS74" i="3" s="1"/>
  <c r="BO71" i="3"/>
  <c r="AC73" i="3"/>
  <c r="BJ72" i="3"/>
  <c r="AW73" i="3"/>
  <c r="AW125" i="3" s="1"/>
  <c r="BH72" i="3"/>
  <c r="BN72" i="3"/>
  <c r="W74" i="3"/>
  <c r="Y74" i="3"/>
  <c r="AR75" i="3"/>
  <c r="AP74" i="3"/>
  <c r="AR74" i="3"/>
  <c r="AU73" i="3"/>
  <c r="T74" i="3"/>
  <c r="BB74" i="3"/>
  <c r="BP80" i="3"/>
  <c r="W87" i="3"/>
  <c r="W50" i="3" s="1"/>
  <c r="BI86" i="3"/>
  <c r="AF87" i="3"/>
  <c r="AF89" i="3" s="1"/>
  <c r="BJ86" i="3"/>
  <c r="AD87" i="3"/>
  <c r="AR88" i="3"/>
  <c r="AP88" i="3"/>
  <c r="AO88" i="3"/>
  <c r="AQ88" i="3"/>
  <c r="AK88" i="3"/>
  <c r="BP53" i="3"/>
  <c r="BJ59" i="3"/>
  <c r="R60" i="3"/>
  <c r="AF61" i="3"/>
  <c r="AK61" i="3"/>
  <c r="AR60" i="3"/>
  <c r="AR12" i="3" s="1"/>
  <c r="AX60" i="3"/>
  <c r="AE61" i="3"/>
  <c r="AL61" i="3"/>
  <c r="AR61" i="3"/>
  <c r="AX61" i="3"/>
  <c r="BP65" i="3"/>
  <c r="BI72" i="3"/>
  <c r="M74" i="3"/>
  <c r="L74" i="3"/>
  <c r="L73" i="3"/>
  <c r="R74" i="3"/>
  <c r="S74" i="3"/>
  <c r="AI73" i="3"/>
  <c r="AI75" i="3" s="1"/>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E62" i="3" s="1"/>
  <c r="AJ60" i="3"/>
  <c r="AJ101" i="3" s="1"/>
  <c r="AU60" i="3"/>
  <c r="BD61" i="3"/>
  <c r="AC61" i="3"/>
  <c r="AI61" i="3"/>
  <c r="AO61" i="3"/>
  <c r="AV61" i="3"/>
  <c r="BB61" i="3"/>
  <c r="BO67" i="3"/>
  <c r="E55" i="4" s="1"/>
  <c r="BP70" i="3"/>
  <c r="BP71" i="3"/>
  <c r="BG72" i="3"/>
  <c r="BF72" i="3"/>
  <c r="AU74" i="3"/>
  <c r="AX74" i="3"/>
  <c r="AX73" i="3"/>
  <c r="AX75" i="3" s="1"/>
  <c r="BD74" i="3"/>
  <c r="BE74" i="3"/>
  <c r="BC73" i="3"/>
  <c r="Q74" i="3"/>
  <c r="BA74" i="3"/>
  <c r="M75" i="3"/>
  <c r="BO79" i="3"/>
  <c r="E35" i="4" s="1"/>
  <c r="AD88" i="3"/>
  <c r="AC88" i="3"/>
  <c r="AF88" i="3"/>
  <c r="AC87" i="3"/>
  <c r="AC125" i="3" s="1"/>
  <c r="AW88" i="3"/>
  <c r="AV88" i="3"/>
  <c r="AV87" i="3"/>
  <c r="AX88" i="3"/>
  <c r="AX87" i="3"/>
  <c r="AX62" i="3" s="1"/>
  <c r="AE88" i="3"/>
  <c r="AU88" i="3"/>
  <c r="I98" i="3"/>
  <c r="I88" i="3" s="1"/>
  <c r="BP92" i="3"/>
  <c r="AG98" i="3"/>
  <c r="BE98" i="3"/>
  <c r="BE100" i="3" s="1"/>
  <c r="BO93" i="3"/>
  <c r="E27" i="4" s="1"/>
  <c r="BO97" i="3"/>
  <c r="BQ97" i="3" s="1"/>
  <c r="G99" i="3"/>
  <c r="BF98" i="3"/>
  <c r="AI100" i="3"/>
  <c r="AJ100" i="3"/>
  <c r="AK100" i="3"/>
  <c r="AL99" i="3"/>
  <c r="BD99" i="3"/>
  <c r="BD101" i="3" s="1"/>
  <c r="BN98" i="3"/>
  <c r="BB99" i="3"/>
  <c r="BB101" i="3" s="1"/>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8" i="4" s="1"/>
  <c r="BP83" i="3"/>
  <c r="AU87" i="3"/>
  <c r="BM86" i="3"/>
  <c r="H89" i="3"/>
  <c r="F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AA11" i="3" s="1"/>
  <c r="BP104" i="3"/>
  <c r="F26" i="4"/>
  <c r="F4" i="4"/>
  <c r="G4" i="4" s="1"/>
  <c r="H4" i="4" s="1"/>
  <c r="BQ108" i="3"/>
  <c r="BG110" i="3"/>
  <c r="K111" i="3"/>
  <c r="AA122" i="3"/>
  <c r="AA124" i="3" s="1"/>
  <c r="BP116" i="3"/>
  <c r="BO84" i="3"/>
  <c r="E15" i="4" s="1"/>
  <c r="BC87" i="3"/>
  <c r="BC12" i="3" s="1"/>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E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A124" i="3"/>
  <c r="BD124" i="3"/>
  <c r="Q111" i="3"/>
  <c r="AO111" i="3"/>
  <c r="AO113" i="3" s="1"/>
  <c r="M112" i="3"/>
  <c r="W112" i="3"/>
  <c r="AK112" i="3"/>
  <c r="AU112" i="3"/>
  <c r="N112" i="3"/>
  <c r="X112" i="3"/>
  <c r="AL112" i="3"/>
  <c r="AV112" i="3"/>
  <c r="BH122" i="3"/>
  <c r="BL122" i="3"/>
  <c r="L124" i="3"/>
  <c r="K124" i="3"/>
  <c r="N124" i="3"/>
  <c r="M124" i="3"/>
  <c r="Y125" i="3"/>
  <c r="Z124" i="3"/>
  <c r="Y124" i="3"/>
  <c r="X124" i="3"/>
  <c r="W124" i="3"/>
  <c r="AJ124" i="3"/>
  <c r="AI124" i="3"/>
  <c r="AL124" i="3"/>
  <c r="AK124" i="3"/>
  <c r="AX124" i="3"/>
  <c r="AW124" i="3"/>
  <c r="AV124" i="3"/>
  <c r="AU124" i="3"/>
  <c r="U124" i="3" l="1"/>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6" i="4"/>
  <c r="H26"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0" i="4"/>
  <c r="H10"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9" i="4"/>
  <c r="H9" i="4" s="1"/>
  <c r="BQ81" i="3"/>
  <c r="F101" i="3"/>
  <c r="G89" i="3"/>
  <c r="G101" i="3"/>
  <c r="I61" i="3"/>
  <c r="BF60" i="3"/>
  <c r="F62" i="3"/>
  <c r="F75" i="3"/>
  <c r="F25" i="3"/>
  <c r="G19" i="4"/>
  <c r="H19" i="4" s="1"/>
  <c r="I10" i="3"/>
  <c r="BF10" i="3"/>
  <c r="I24" i="3"/>
  <c r="F113" i="3"/>
  <c r="H125" i="3"/>
  <c r="BF111" i="3"/>
  <c r="F125" i="3"/>
  <c r="BF123" i="3"/>
  <c r="F38" i="3"/>
  <c r="H38" i="3"/>
  <c r="AS73" i="3"/>
  <c r="BD38" i="3"/>
  <c r="BQ69" i="3"/>
  <c r="G53" i="4"/>
  <c r="H53" i="4" s="1"/>
  <c r="AS49" i="3"/>
  <c r="AP50" i="3"/>
  <c r="BQ93" i="3"/>
  <c r="G24" i="4"/>
  <c r="H24" i="4" s="1"/>
  <c r="G27" i="4"/>
  <c r="H27" i="4" s="1"/>
  <c r="AW12" i="3"/>
  <c r="AU75" i="3"/>
  <c r="BQ120" i="3"/>
  <c r="AV75" i="3"/>
  <c r="AE125" i="3"/>
  <c r="AK101" i="3"/>
  <c r="Y89" i="3"/>
  <c r="AJ125" i="3"/>
  <c r="Z89" i="3"/>
  <c r="AL125" i="3"/>
  <c r="BQ20" i="3"/>
  <c r="BP9" i="3"/>
  <c r="BQ18" i="3"/>
  <c r="AA10" i="3"/>
  <c r="AA112" i="3"/>
  <c r="G3" i="4"/>
  <c r="H3"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9" i="4"/>
  <c r="H29"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30" i="4"/>
  <c r="H30" i="4" s="1"/>
  <c r="BJ10" i="3"/>
  <c r="AG10" i="3"/>
  <c r="AG12" i="3" s="1"/>
  <c r="AG13" i="3" s="1"/>
  <c r="H6" i="2" s="1"/>
  <c r="BQ44" i="3"/>
  <c r="G46" i="4"/>
  <c r="H46" i="4" s="1"/>
  <c r="BJ36" i="3"/>
  <c r="AE101" i="3"/>
  <c r="AD101" i="3"/>
  <c r="AG99" i="3"/>
  <c r="AE75" i="3"/>
  <c r="AG74" i="3"/>
  <c r="AF75" i="3"/>
  <c r="AC75" i="3"/>
  <c r="AG129" i="3"/>
  <c r="AG130" i="3" s="1"/>
  <c r="AF125" i="3"/>
  <c r="AC89" i="3"/>
  <c r="AG123" i="3"/>
  <c r="AD125" i="3"/>
  <c r="BQ21" i="3"/>
  <c r="G52" i="4"/>
  <c r="H52" i="4" s="1"/>
  <c r="BO22" i="3"/>
  <c r="AA23" i="3"/>
  <c r="BI23" i="3"/>
  <c r="X125" i="3"/>
  <c r="BQ121" i="3"/>
  <c r="G21" i="4"/>
  <c r="H21" i="4" s="1"/>
  <c r="BQ117" i="3"/>
  <c r="W125" i="3"/>
  <c r="AA123" i="3"/>
  <c r="Z101" i="3"/>
  <c r="BI73" i="3"/>
  <c r="AA100" i="3"/>
  <c r="G43" i="4"/>
  <c r="H43" i="4" s="1"/>
  <c r="BQ66" i="3"/>
  <c r="Y50" i="3"/>
  <c r="X50" i="3"/>
  <c r="W89" i="3"/>
  <c r="Z50" i="3"/>
  <c r="AA48" i="3"/>
  <c r="BI48" i="3"/>
  <c r="X38" i="3"/>
  <c r="Z62" i="3"/>
  <c r="BI36" i="3"/>
  <c r="W62" i="3"/>
  <c r="AA36" i="3"/>
  <c r="AA60" i="3"/>
  <c r="AA62" i="3" s="1"/>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2" i="4"/>
  <c r="G22" i="4" s="1"/>
  <c r="H22" i="4" s="1"/>
  <c r="BQ105" i="3"/>
  <c r="BE99" i="3"/>
  <c r="BN99" i="3"/>
  <c r="F36" i="4"/>
  <c r="G36" i="4" s="1"/>
  <c r="H36" i="4" s="1"/>
  <c r="BQ96" i="3"/>
  <c r="AY87" i="3"/>
  <c r="BM87" i="3"/>
  <c r="AA99" i="3"/>
  <c r="BI99" i="3"/>
  <c r="BF99" i="3"/>
  <c r="I99" i="3"/>
  <c r="G48" i="4"/>
  <c r="H48" i="4" s="1"/>
  <c r="G35" i="4"/>
  <c r="H35" i="4" s="1"/>
  <c r="BF73" i="3"/>
  <c r="BO59" i="3"/>
  <c r="G28" i="4"/>
  <c r="H28" i="4" s="1"/>
  <c r="AM60" i="3"/>
  <c r="AM62" i="3" s="1"/>
  <c r="AA87" i="3"/>
  <c r="BI87" i="3"/>
  <c r="G75" i="3"/>
  <c r="O73" i="3"/>
  <c r="G55" i="4"/>
  <c r="H55" i="4" s="1"/>
  <c r="BN23" i="3"/>
  <c r="BE23" i="3"/>
  <c r="BE25" i="3" s="1"/>
  <c r="BF23" i="3"/>
  <c r="I23" i="3"/>
  <c r="BE48" i="3"/>
  <c r="BN48" i="3"/>
  <c r="BG36" i="3"/>
  <c r="O36" i="3"/>
  <c r="O38" i="3" s="1"/>
  <c r="F20" i="4"/>
  <c r="G20" i="4" s="1"/>
  <c r="H20" i="4" s="1"/>
  <c r="BQ28" i="3"/>
  <c r="E25" i="3"/>
  <c r="G15" i="4"/>
  <c r="H15" i="4" s="1"/>
  <c r="G50" i="3"/>
  <c r="F41" i="4"/>
  <c r="G41" i="4" s="1"/>
  <c r="H41" i="4" s="1"/>
  <c r="BQ42" i="3"/>
  <c r="BE36" i="3"/>
  <c r="AG36" i="3"/>
  <c r="AG38" i="3" s="1"/>
  <c r="AG39" i="3" s="1"/>
  <c r="H7" i="2" s="1"/>
  <c r="I36" i="3"/>
  <c r="F18" i="4"/>
  <c r="G18" i="4" s="1"/>
  <c r="H18" i="4" s="1"/>
  <c r="BQ118" i="3"/>
  <c r="BN111" i="3"/>
  <c r="BE111" i="3"/>
  <c r="F42" i="4"/>
  <c r="G42" i="4" s="1"/>
  <c r="H42" i="4" s="1"/>
  <c r="BQ116" i="3"/>
  <c r="I111" i="3"/>
  <c r="I113" i="3" s="1"/>
  <c r="AY99" i="3"/>
  <c r="BM99" i="3"/>
  <c r="F14" i="4"/>
  <c r="G14" i="4" s="1"/>
  <c r="H14" i="4" s="1"/>
  <c r="BQ83" i="3"/>
  <c r="BE73" i="3"/>
  <c r="BN73" i="3"/>
  <c r="F31" i="4"/>
  <c r="G31" i="4" s="1"/>
  <c r="H31" i="4" s="1"/>
  <c r="BQ92" i="3"/>
  <c r="BJ87" i="3"/>
  <c r="AG87" i="3"/>
  <c r="AG89" i="3" s="1"/>
  <c r="BM60" i="3"/>
  <c r="AY60" i="3"/>
  <c r="F25" i="4"/>
  <c r="G25" i="4" s="1"/>
  <c r="H25" i="4" s="1"/>
  <c r="BQ82" i="3"/>
  <c r="U87" i="3"/>
  <c r="BH87" i="3"/>
  <c r="BK87" i="3"/>
  <c r="AM87" i="3"/>
  <c r="AM73" i="3"/>
  <c r="AM75" i="3" s="1"/>
  <c r="BK73" i="3"/>
  <c r="F56" i="4"/>
  <c r="G56" i="4" s="1"/>
  <c r="H56" i="4" s="1"/>
  <c r="BQ80" i="3"/>
  <c r="BM73" i="3"/>
  <c r="AY73" i="3"/>
  <c r="AG73" i="3"/>
  <c r="BJ73" i="3"/>
  <c r="AS60" i="3"/>
  <c r="BL60" i="3"/>
  <c r="AS48" i="3"/>
  <c r="BL48" i="3"/>
  <c r="F23" i="4"/>
  <c r="G23" i="4" s="1"/>
  <c r="H23" i="4" s="1"/>
  <c r="BQ41" i="3"/>
  <c r="AS23" i="3"/>
  <c r="BL23" i="3"/>
  <c r="BK36" i="3"/>
  <c r="AM36" i="3"/>
  <c r="U10" i="3"/>
  <c r="U12" i="3" s="1"/>
  <c r="BH10" i="3"/>
  <c r="BQ46" i="3"/>
  <c r="F54" i="4"/>
  <c r="G54" i="4" s="1"/>
  <c r="H54" i="4" s="1"/>
  <c r="BQ3" i="3"/>
  <c r="AM10" i="3"/>
  <c r="AM12" i="3" s="1"/>
  <c r="O10" i="3"/>
  <c r="AS129" i="3"/>
  <c r="AS130" i="3" s="1"/>
  <c r="BG123" i="3"/>
  <c r="O123" i="3"/>
  <c r="AG111" i="3"/>
  <c r="U99" i="3"/>
  <c r="BH99" i="3"/>
  <c r="BF87" i="3"/>
  <c r="E89" i="3"/>
  <c r="I87" i="3"/>
  <c r="U73" i="3"/>
  <c r="BH73" i="3"/>
  <c r="BP98" i="3"/>
  <c r="F13" i="4"/>
  <c r="G13" i="4" s="1"/>
  <c r="H13" i="4" s="1"/>
  <c r="BQ70" i="3"/>
  <c r="BP72" i="3"/>
  <c r="F17" i="4"/>
  <c r="G17" i="4" s="1"/>
  <c r="H17"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O12" i="3" l="1"/>
  <c r="O13" i="3" s="1"/>
  <c r="E6" i="2" s="1"/>
  <c r="I62" i="3"/>
  <c r="I63" i="3" s="1"/>
  <c r="I114" i="3"/>
  <c r="D3" i="2" s="1"/>
  <c r="AY75" i="3"/>
  <c r="AY76" i="3" s="1"/>
  <c r="K10" i="2" s="1"/>
  <c r="BE75" i="3"/>
  <c r="BP11" i="3"/>
  <c r="BE89" i="3"/>
  <c r="BE90" i="3" s="1"/>
  <c r="L4" i="2" s="1"/>
  <c r="AS114" i="3"/>
  <c r="J3" i="2" s="1"/>
  <c r="AM76" i="3"/>
  <c r="I10" i="2" s="1"/>
  <c r="AA101" i="3"/>
  <c r="AA89" i="3"/>
  <c r="AG50" i="3"/>
  <c r="AG51" i="3" s="1"/>
  <c r="H9" i="2" s="1"/>
  <c r="BE101" i="3"/>
  <c r="BE62" i="3"/>
  <c r="BE63" i="3" s="1"/>
  <c r="L2" i="2" s="1"/>
  <c r="BP24" i="3"/>
  <c r="AY50" i="3"/>
  <c r="AY51" i="3" s="1"/>
  <c r="K9" i="2" s="1"/>
  <c r="AY125" i="3"/>
  <c r="AY126" i="3" s="1"/>
  <c r="K11" i="2" s="1"/>
  <c r="AY113" i="3"/>
  <c r="AY114" i="3"/>
  <c r="K3" i="2" s="1"/>
  <c r="AY62" i="3"/>
  <c r="AY63" i="3" s="1"/>
  <c r="K2" i="2" s="1"/>
  <c r="AS62" i="3"/>
  <c r="AS63" i="3" s="1"/>
  <c r="J2" i="2" s="1"/>
  <c r="AS50" i="3"/>
  <c r="AS51" i="3" s="1"/>
  <c r="J9" i="2" s="1"/>
  <c r="AS101" i="3"/>
  <c r="AS102" i="3" s="1"/>
  <c r="J5" i="2" s="1"/>
  <c r="AM25" i="3"/>
  <c r="AM26" i="3" s="1"/>
  <c r="I8" i="2" s="1"/>
  <c r="BP100" i="3"/>
  <c r="BQ9" i="3"/>
  <c r="AG26" i="3"/>
  <c r="H8" i="2" s="1"/>
  <c r="AG113" i="3"/>
  <c r="AG114" i="3" s="1"/>
  <c r="H3" i="2" s="1"/>
  <c r="AA75" i="3"/>
  <c r="AA76" i="3" s="1"/>
  <c r="G10" i="2" s="1"/>
  <c r="AA12" i="3"/>
  <c r="AA13" i="3" s="1"/>
  <c r="G6" i="2" s="1"/>
  <c r="BP112" i="3"/>
  <c r="AA25" i="3"/>
  <c r="AA26" i="3" s="1"/>
  <c r="G8" i="2" s="1"/>
  <c r="AA38" i="3"/>
  <c r="AA39" i="3" s="1"/>
  <c r="G7" i="2" s="1"/>
  <c r="U25" i="3"/>
  <c r="U26" i="3" s="1"/>
  <c r="F8" i="2" s="1"/>
  <c r="U13" i="3"/>
  <c r="F6" i="2" s="1"/>
  <c r="U89" i="3"/>
  <c r="U90" i="3" s="1"/>
  <c r="F4" i="2" s="1"/>
  <c r="U101" i="3"/>
  <c r="U102" i="3" s="1"/>
  <c r="F5" i="2" s="1"/>
  <c r="O26" i="3"/>
  <c r="E8" i="2" s="1"/>
  <c r="BP37" i="3"/>
  <c r="O39" i="3"/>
  <c r="E7" i="2" s="1"/>
  <c r="BP61" i="3"/>
  <c r="I125" i="3"/>
  <c r="I126" i="3" s="1"/>
  <c r="D11" i="2" s="1"/>
  <c r="BE26" i="3"/>
  <c r="L8" i="2" s="1"/>
  <c r="AY12" i="3"/>
  <c r="AY13" i="3" s="1"/>
  <c r="K6" i="2" s="1"/>
  <c r="AS126" i="3"/>
  <c r="J11" i="2" s="1"/>
  <c r="AG90" i="3"/>
  <c r="H4" i="2" s="1"/>
  <c r="AM101" i="3"/>
  <c r="AM102" i="3" s="1"/>
  <c r="I5" i="2" s="1"/>
  <c r="AM13" i="3"/>
  <c r="I6" i="2" s="1"/>
  <c r="AA113" i="3"/>
  <c r="AA114" i="3" s="1"/>
  <c r="G3" i="2" s="1"/>
  <c r="BP74" i="3"/>
  <c r="U62" i="3"/>
  <c r="U63" i="3" s="1"/>
  <c r="F2" i="2" s="1"/>
  <c r="O113" i="3"/>
  <c r="O114" i="3" s="1"/>
  <c r="E3" i="2" s="1"/>
  <c r="O75" i="3"/>
  <c r="O76" i="3" s="1"/>
  <c r="E10" i="2" s="1"/>
  <c r="BE38" i="3"/>
  <c r="BE39" i="3" s="1"/>
  <c r="L7" i="2" s="1"/>
  <c r="BE76" i="3"/>
  <c r="L10" i="2" s="1"/>
  <c r="BE12" i="3"/>
  <c r="BE13" i="3" s="1"/>
  <c r="L6" i="2" s="1"/>
  <c r="BE50" i="3"/>
  <c r="BE51" i="3" s="1"/>
  <c r="L9" i="2" s="1"/>
  <c r="BE113" i="3"/>
  <c r="BE114" i="3" s="1"/>
  <c r="L3" i="2" s="1"/>
  <c r="BE102" i="3"/>
  <c r="L5" i="2" s="1"/>
  <c r="BE126" i="3"/>
  <c r="L11" i="2" s="1"/>
  <c r="AY89" i="3"/>
  <c r="AY90" i="3" s="1"/>
  <c r="K4" i="2" s="1"/>
  <c r="AY25" i="3"/>
  <c r="AY26" i="3" s="1"/>
  <c r="K8" i="2" s="1"/>
  <c r="BQ22" i="3"/>
  <c r="AY101" i="3"/>
  <c r="AY102" i="3" s="1"/>
  <c r="K5" i="2" s="1"/>
  <c r="AY39" i="3"/>
  <c r="K7" i="2" s="1"/>
  <c r="AS25" i="3"/>
  <c r="AS26" i="3" s="1"/>
  <c r="J8" i="2" s="1"/>
  <c r="AS38" i="3"/>
  <c r="AS39" i="3" s="1"/>
  <c r="J7" i="2" s="1"/>
  <c r="BQ35" i="3"/>
  <c r="AS12" i="3"/>
  <c r="AS13" i="3" s="1"/>
  <c r="J6" i="2" s="1"/>
  <c r="BP88" i="3"/>
  <c r="AS89" i="3"/>
  <c r="AS90" i="3" s="1"/>
  <c r="J4" i="2" s="1"/>
  <c r="AS75" i="3"/>
  <c r="AS76" i="3" s="1"/>
  <c r="J10" i="2" s="1"/>
  <c r="AM126" i="3"/>
  <c r="I11" i="2" s="1"/>
  <c r="AM38" i="3"/>
  <c r="AM39" i="3" s="1"/>
  <c r="I7" i="2" s="1"/>
  <c r="AM113" i="3"/>
  <c r="AM114" i="3" s="1"/>
  <c r="I3" i="2" s="1"/>
  <c r="AM89" i="3"/>
  <c r="AM90" i="3" s="1"/>
  <c r="I4" i="2" s="1"/>
  <c r="BQ86" i="3"/>
  <c r="BO123" i="3"/>
  <c r="AM50" i="3"/>
  <c r="AM51" i="3" s="1"/>
  <c r="I9" i="2" s="1"/>
  <c r="AM63" i="3"/>
  <c r="I2" i="2" s="1"/>
  <c r="AG62" i="3"/>
  <c r="AG63" i="3" s="1"/>
  <c r="H2" i="2" s="1"/>
  <c r="AG101" i="3"/>
  <c r="AG102" i="3" s="1"/>
  <c r="H5" i="2" s="1"/>
  <c r="BQ98" i="3"/>
  <c r="AG75" i="3"/>
  <c r="AG76" i="3" s="1"/>
  <c r="H10" i="2" s="1"/>
  <c r="AG125" i="3"/>
  <c r="AG126" i="3" s="1"/>
  <c r="H11" i="2" s="1"/>
  <c r="AA125" i="3"/>
  <c r="AA126" i="3" s="1"/>
  <c r="G11" i="2" s="1"/>
  <c r="BQ122" i="3"/>
  <c r="AA102" i="3"/>
  <c r="G5" i="2" s="1"/>
  <c r="AA90" i="3"/>
  <c r="G4" i="2" s="1"/>
  <c r="AA50" i="3"/>
  <c r="AA51" i="3" s="1"/>
  <c r="G9" i="2" s="1"/>
  <c r="BQ47" i="3"/>
  <c r="BO36" i="3"/>
  <c r="AA63" i="3"/>
  <c r="G2" i="2" s="1"/>
  <c r="BO60" i="3"/>
  <c r="BQ59" i="3"/>
  <c r="BQ110" i="3"/>
  <c r="U75" i="3"/>
  <c r="U76" i="3" s="1"/>
  <c r="F10" i="2" s="1"/>
  <c r="U38" i="3"/>
  <c r="U39" i="3" s="1"/>
  <c r="F7" i="2" s="1"/>
  <c r="U125" i="3"/>
  <c r="U126" i="3" s="1"/>
  <c r="F11" i="2" s="1"/>
  <c r="U113" i="3"/>
  <c r="BO111" i="3"/>
  <c r="BP49" i="3"/>
  <c r="U51" i="3"/>
  <c r="F9" i="2" s="1"/>
  <c r="O101" i="3"/>
  <c r="O102" i="3" s="1"/>
  <c r="E5" i="2" s="1"/>
  <c r="O50" i="3"/>
  <c r="O51" i="3" s="1"/>
  <c r="E9" i="2" s="1"/>
  <c r="BP123" i="3"/>
  <c r="O125" i="3"/>
  <c r="O126" i="3" s="1"/>
  <c r="E11" i="2" s="1"/>
  <c r="O62" i="3"/>
  <c r="O63" i="3" s="1"/>
  <c r="E2" i="2" s="1"/>
  <c r="BP60" i="3"/>
  <c r="BO10" i="3"/>
  <c r="BP10" i="3"/>
  <c r="O89" i="3"/>
  <c r="O90" i="3" s="1"/>
  <c r="E4"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3" i="2" s="1"/>
  <c r="M3"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10" i="2"/>
  <c r="M10" i="2" s="1"/>
  <c r="M2" i="2"/>
  <c r="BP13" i="3"/>
  <c r="D6" i="2"/>
  <c r="M6" i="2" s="1"/>
  <c r="BP90" i="3"/>
  <c r="D4" i="2"/>
  <c r="M4" i="2" s="1"/>
  <c r="BP39" i="3"/>
  <c r="D7" i="2"/>
  <c r="M7" i="2" s="1"/>
  <c r="BP26" i="3"/>
  <c r="D8" i="2"/>
  <c r="M8" i="2" s="1"/>
  <c r="BP102" i="3"/>
  <c r="D5" i="2"/>
  <c r="M5" i="2" s="1"/>
  <c r="BP51" i="3"/>
  <c r="D9" i="2"/>
  <c r="M9"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<sst xmlns="http://schemas.openxmlformats.org/spreadsheetml/2006/main" count="725" uniqueCount="126">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</sst>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M2" sqref="C2: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0</v>
      </c>
      <c r="H2" s="15">
        <f>'Détail par équipe'!AG63</f>
        <v>0</v>
      </c>
      <c r="I2" s="15">
        <f>'Détail par équipe'!AM63</f>
        <v>0</v>
      </c>
      <c r="J2" s="15">
        <f>'Détail par équipe'!AS63</f>
        <v>0</v>
      </c>
      <c r="K2" s="15">
        <f>'Détail par équipe'!AY63</f>
        <v>0</v>
      </c>
      <c r="L2" s="15">
        <f>'Détail par équipe'!BE63</f>
        <v>0</v>
      </c>
      <c r="M2" s="16">
        <f>D2+E2+F2+G2+H2+I2+J2+K2+L2</f>
        <v>26</v>
      </c>
      <c r="N2" s="17">
        <f t="shared" ref="N2:N11" si="0">M2*2.4</f>
        <v>62.4</v>
      </c>
    </row>
    <row r="3" spans="1:14" ht="23.1" customHeight="1" x14ac:dyDescent="0.2">
      <c r="A3" s="11">
        <v>2</v>
      </c>
      <c r="B3" s="12">
        <v>5</v>
      </c>
      <c r="C3" s="13" t="str">
        <f>'Détail par équipe'!B103</f>
        <v>Les Handicapés</v>
      </c>
      <c r="D3" s="14">
        <f>'Détail par équipe'!I114</f>
        <v>10</v>
      </c>
      <c r="E3" s="15">
        <f>'Détail par équipe'!O114</f>
        <v>4</v>
      </c>
      <c r="F3" s="15">
        <f>'Détail par équipe'!U114</f>
        <v>6</v>
      </c>
      <c r="G3" s="15">
        <f>'Détail par équipe'!AA114</f>
        <v>0</v>
      </c>
      <c r="H3" s="15">
        <f>'Détail par équipe'!AG114</f>
        <v>0</v>
      </c>
      <c r="I3" s="15">
        <f>'Détail par équipe'!AM114</f>
        <v>0</v>
      </c>
      <c r="J3" s="15">
        <f>'Détail par équipe'!AS114</f>
        <v>0</v>
      </c>
      <c r="K3" s="15">
        <f>'Détail par équipe'!AY114</f>
        <v>0</v>
      </c>
      <c r="L3" s="15">
        <f>'Détail par équipe'!BE114</f>
        <v>0</v>
      </c>
      <c r="M3" s="16">
        <f>D3+E3+F3+G3+H3+I3+J3+K3+L3</f>
        <v>20</v>
      </c>
      <c r="N3" s="17">
        <f t="shared" si="0"/>
        <v>48</v>
      </c>
    </row>
    <row r="4" spans="1:14" ht="23.1" customHeight="1" x14ac:dyDescent="0.2">
      <c r="A4" s="11">
        <v>3</v>
      </c>
      <c r="B4" s="12">
        <v>7</v>
      </c>
      <c r="C4" s="13" t="str">
        <f>'Détail par équipe'!B77</f>
        <v>BCF Boys</v>
      </c>
      <c r="D4" s="14">
        <f>'Détail par équipe'!I90</f>
        <v>2.5</v>
      </c>
      <c r="E4" s="15">
        <f>'Détail par équipe'!O90</f>
        <v>7</v>
      </c>
      <c r="F4" s="15">
        <f>'Détail par équipe'!U90</f>
        <v>10</v>
      </c>
      <c r="G4" s="15">
        <f>'Détail par équipe'!AA90</f>
        <v>0</v>
      </c>
      <c r="H4" s="15">
        <f>'Détail par équipe'!AG90</f>
        <v>0</v>
      </c>
      <c r="I4" s="15">
        <f>'Détail par équipe'!AM90</f>
        <v>0</v>
      </c>
      <c r="J4" s="15">
        <f>'Détail par équipe'!AS90</f>
        <v>0</v>
      </c>
      <c r="K4" s="15">
        <f>'Détail par équipe'!AY90</f>
        <v>0</v>
      </c>
      <c r="L4" s="15">
        <f>'Détail par équipe'!BE90</f>
        <v>0</v>
      </c>
      <c r="M4" s="16">
        <f>D4+E4+F4+G4+H4+I4+J4+K4+L4</f>
        <v>19.5</v>
      </c>
      <c r="N4" s="17">
        <f t="shared" si="0"/>
        <v>46.8</v>
      </c>
    </row>
    <row r="5" spans="1:14" ht="23.1" customHeight="1" x14ac:dyDescent="0.2">
      <c r="A5" s="11">
        <v>4</v>
      </c>
      <c r="B5" s="12">
        <v>8</v>
      </c>
      <c r="C5" s="13" t="str">
        <f>'Détail par équipe'!B91</f>
        <v>Les Criquets</v>
      </c>
      <c r="D5" s="14">
        <f>'Détail par équipe'!I102</f>
        <v>7.5</v>
      </c>
      <c r="E5" s="15">
        <f>'Détail par équipe'!O102</f>
        <v>7</v>
      </c>
      <c r="F5" s="15">
        <f>'Détail par équipe'!U102</f>
        <v>4</v>
      </c>
      <c r="G5" s="15">
        <f>'Détail par équipe'!AA102</f>
        <v>0</v>
      </c>
      <c r="H5" s="15">
        <f>'Détail par équipe'!AG102</f>
        <v>0</v>
      </c>
      <c r="I5" s="15">
        <f>'Détail par équipe'!AM102</f>
        <v>0</v>
      </c>
      <c r="J5" s="15">
        <f>'Détail par équipe'!AS102</f>
        <v>0</v>
      </c>
      <c r="K5" s="15">
        <f>'Détail par équipe'!AY102</f>
        <v>0</v>
      </c>
      <c r="L5" s="15">
        <f>'Détail par équipe'!BE102</f>
        <v>0</v>
      </c>
      <c r="M5" s="16">
        <f>D5+E5+F5+G5+H5+I5+J5+K5+L5</f>
        <v>18.5</v>
      </c>
      <c r="N5" s="17">
        <f t="shared" si="0"/>
        <v>44.4</v>
      </c>
    </row>
    <row r="6" spans="1:14" ht="23.1" customHeight="1" x14ac:dyDescent="0.2">
      <c r="A6" s="11">
        <v>5</v>
      </c>
      <c r="B6" s="12">
        <v>6</v>
      </c>
      <c r="C6" s="13" t="str">
        <f>'Détail par équipe'!B2</f>
        <v>US Métro</v>
      </c>
      <c r="D6" s="14">
        <f>'Détail par équipe'!I13</f>
        <v>5</v>
      </c>
      <c r="E6" s="15">
        <f>'Détail par équipe'!O13</f>
        <v>2</v>
      </c>
      <c r="F6" s="15">
        <f>'Détail par équipe'!U13</f>
        <v>10</v>
      </c>
      <c r="G6" s="15">
        <f>'Détail par équipe'!AA13</f>
        <v>0</v>
      </c>
      <c r="H6" s="15">
        <f>'Détail par équipe'!AG13</f>
        <v>0</v>
      </c>
      <c r="I6" s="15">
        <f>'Détail par équipe'!AM13</f>
        <v>0</v>
      </c>
      <c r="J6" s="15">
        <f>'Détail par équipe'!AS13</f>
        <v>0</v>
      </c>
      <c r="K6" s="15">
        <f>'Détail par équipe'!AY13</f>
        <v>0</v>
      </c>
      <c r="L6" s="15">
        <f>'Détail par équipe'!BE13</f>
        <v>0</v>
      </c>
      <c r="M6" s="16">
        <f>D6+E6+F6+G6+H6+I6+J6+K6+L6</f>
        <v>17</v>
      </c>
      <c r="N6" s="17">
        <f t="shared" si="0"/>
        <v>40.799999999999997</v>
      </c>
    </row>
    <row r="7" spans="1:14" ht="23.1" customHeight="1" x14ac:dyDescent="0.2">
      <c r="A7" s="11">
        <v>6</v>
      </c>
      <c r="B7" s="12">
        <v>2</v>
      </c>
      <c r="C7" s="13" t="str">
        <f>'Détail par équipe'!B27</f>
        <v>Les Robots</v>
      </c>
      <c r="D7" s="14">
        <f>'Détail par équipe'!I39</f>
        <v>4</v>
      </c>
      <c r="E7" s="15">
        <f>'Détail par équipe'!O39</f>
        <v>3</v>
      </c>
      <c r="F7" s="15">
        <f>'Détail par équipe'!U39</f>
        <v>10</v>
      </c>
      <c r="G7" s="15">
        <f>'Détail par équipe'!AA39</f>
        <v>0</v>
      </c>
      <c r="H7" s="15">
        <f>'Détail par équipe'!AG39</f>
        <v>0</v>
      </c>
      <c r="I7" s="15">
        <f>'Détail par équipe'!AM39</f>
        <v>0</v>
      </c>
      <c r="J7" s="15">
        <f>'Détail par équipe'!AS39</f>
        <v>0</v>
      </c>
      <c r="K7" s="15">
        <f>'Détail par équipe'!AY39</f>
        <v>0</v>
      </c>
      <c r="L7" s="15">
        <f>'Détail par équipe'!BE39</f>
        <v>0</v>
      </c>
      <c r="M7" s="16">
        <f>D7+E7+F7+G7+H7+I7+J7+K7+L7</f>
        <v>17</v>
      </c>
      <c r="N7" s="17">
        <f t="shared" si="0"/>
        <v>40.799999999999997</v>
      </c>
    </row>
    <row r="8" spans="1:14" ht="23.1" customHeight="1" x14ac:dyDescent="0.2">
      <c r="A8" s="11">
        <v>7</v>
      </c>
      <c r="B8" s="12">
        <v>10</v>
      </c>
      <c r="C8" s="13" t="str">
        <f>'Détail par équipe'!B14</f>
        <v>Les Miclos</v>
      </c>
      <c r="D8" s="14">
        <f>'Détail par équipe'!I26</f>
        <v>5</v>
      </c>
      <c r="E8" s="15">
        <f>'Détail par équipe'!O26</f>
        <v>6</v>
      </c>
      <c r="F8" s="15">
        <f>'Détail par équipe'!U26</f>
        <v>0</v>
      </c>
      <c r="G8" s="15">
        <f>'Détail par équipe'!AA26</f>
        <v>0</v>
      </c>
      <c r="H8" s="15">
        <f>'Détail par équipe'!AG26</f>
        <v>0</v>
      </c>
      <c r="I8" s="15">
        <f>'Détail par équipe'!AM26</f>
        <v>0</v>
      </c>
      <c r="J8" s="15">
        <f>'Détail par équipe'!AS26</f>
        <v>0</v>
      </c>
      <c r="K8" s="15">
        <f>'Détail par équipe'!AY26</f>
        <v>0</v>
      </c>
      <c r="L8" s="15">
        <f>'Détail par équipe'!BE26</f>
        <v>0</v>
      </c>
      <c r="M8" s="16">
        <f>D8+E8+F8+G8+H8+I8+J8+K8+L8</f>
        <v>11</v>
      </c>
      <c r="N8" s="17">
        <f t="shared" si="0"/>
        <v>26.4</v>
      </c>
    </row>
    <row r="9" spans="1:14" ht="23.1" customHeight="1" x14ac:dyDescent="0.2">
      <c r="A9" s="11">
        <v>8</v>
      </c>
      <c r="B9" s="12">
        <v>3</v>
      </c>
      <c r="C9" s="13" t="str">
        <f>'Détail par équipe'!B40</f>
        <v>XBS</v>
      </c>
      <c r="D9" s="14">
        <f>'Détail par équipe'!I51</f>
        <v>6</v>
      </c>
      <c r="E9" s="15">
        <f>'Détail par équipe'!O51</f>
        <v>3</v>
      </c>
      <c r="F9" s="15">
        <f>'Détail par équipe'!U51</f>
        <v>2</v>
      </c>
      <c r="G9" s="15">
        <f>'Détail par équipe'!AA51</f>
        <v>0</v>
      </c>
      <c r="H9" s="15">
        <f>'Détail par équipe'!AG51</f>
        <v>0</v>
      </c>
      <c r="I9" s="15">
        <f>'Détail par équipe'!AM51</f>
        <v>0</v>
      </c>
      <c r="J9" s="15">
        <f>'Détail par équipe'!AS51</f>
        <v>0</v>
      </c>
      <c r="K9" s="15">
        <f>'Détail par équipe'!AY51</f>
        <v>0</v>
      </c>
      <c r="L9" s="15">
        <f>'Détail par équipe'!BE51</f>
        <v>0</v>
      </c>
      <c r="M9" s="16">
        <f>D9+E9+F9+G9+H9+I9+J9+K9+L9</f>
        <v>11</v>
      </c>
      <c r="N9" s="17">
        <f t="shared" si="0"/>
        <v>26.4</v>
      </c>
    </row>
    <row r="10" spans="1:14" ht="23.1" customHeight="1" x14ac:dyDescent="0.2">
      <c r="A10" s="11">
        <v>9</v>
      </c>
      <c r="B10" s="12">
        <v>4</v>
      </c>
      <c r="C10" s="13" t="str">
        <f>'Détail par équipe'!B64</f>
        <v>BCF Girls</v>
      </c>
      <c r="D10" s="14">
        <f>'Détail par équipe'!I76</f>
        <v>2</v>
      </c>
      <c r="E10" s="15">
        <f>'Détail par équipe'!O76</f>
        <v>8</v>
      </c>
      <c r="F10" s="15">
        <f>'Détail par équipe'!U76</f>
        <v>0</v>
      </c>
      <c r="G10" s="15">
        <f>'Détail par équipe'!AA76</f>
        <v>0</v>
      </c>
      <c r="H10" s="15">
        <f>'Détail par équipe'!AG76</f>
        <v>0</v>
      </c>
      <c r="I10" s="15">
        <f>'Détail par équipe'!AM76</f>
        <v>0</v>
      </c>
      <c r="J10" s="15">
        <f>'Détail par équipe'!AS76</f>
        <v>0</v>
      </c>
      <c r="K10" s="15">
        <f>'Détail par équipe'!AY76</f>
        <v>0</v>
      </c>
      <c r="L10" s="15">
        <f>'Détail par équipe'!BE76</f>
        <v>0</v>
      </c>
      <c r="M10" s="16">
        <f>D10+E10+F10+G10+H10+I10+J10+K10+L10</f>
        <v>10</v>
      </c>
      <c r="N10" s="17">
        <f t="shared" si="0"/>
        <v>24</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0</v>
      </c>
      <c r="H11" s="15">
        <f>'Détail par équipe'!AG126</f>
        <v>0</v>
      </c>
      <c r="I11" s="15">
        <f>'Détail par équipe'!AM126</f>
        <v>0</v>
      </c>
      <c r="J11" s="15">
        <f>'Détail par équipe'!AS126</f>
        <v>0</v>
      </c>
      <c r="K11" s="15">
        <f>'Détail par équipe'!AY126</f>
        <v>0</v>
      </c>
      <c r="L11" s="15">
        <f>'Détail par équipe'!BE126</f>
        <v>0</v>
      </c>
      <c r="M11" s="16">
        <f>D11+E11+F11+G11+H11+I11+J11+K11+L11</f>
        <v>0</v>
      </c>
      <c r="N11" s="17">
        <f t="shared" si="0"/>
        <v>0</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0</v>
      </c>
      <c r="H14" s="17">
        <f t="shared" si="1"/>
        <v>0</v>
      </c>
      <c r="I14" s="17">
        <f t="shared" si="1"/>
        <v>0</v>
      </c>
      <c r="J14" s="17">
        <f t="shared" si="1"/>
        <v>0</v>
      </c>
      <c r="K14" s="17">
        <f t="shared" si="1"/>
        <v>0</v>
      </c>
      <c r="L14" s="17">
        <f t="shared" si="1"/>
        <v>0</v>
      </c>
      <c r="M14" s="17">
        <f>D14+E14+F14+G14+H14+I14+J14+K14+L14</f>
        <v>150</v>
      </c>
      <c r="N14" s="20"/>
    </row>
    <row r="15" spans="1:14" ht="15" customHeight="1" x14ac:dyDescent="0.2">
      <c r="A15" s="20"/>
      <c r="B15" s="21"/>
      <c r="C15" s="20"/>
      <c r="D15" s="20"/>
      <c r="E15" s="20"/>
      <c r="F15" s="20"/>
      <c r="G15" s="20"/>
      <c r="H15" s="20"/>
      <c r="I15" s="20"/>
      <c r="J15" s="20"/>
      <c r="K15" s="20"/>
      <c r="L15" s="20"/>
      <c r="M15" s="22">
        <f>M14*2.4</f>
        <v>360</v>
      </c>
      <c r="N15" s="17">
        <f>SUM(N2:N11)</f>
        <v>359.99999999999994</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tabSelected="1" workbookViewId="0">
      <pane xSplit="4755" ySplit="585" topLeftCell="P2" activePane="bottomRight"/>
      <selection activeCell="K6" sqref="K6"/>
      <selection pane="topRight" activeCell="BF1" sqref="BF1"/>
      <selection pane="bottomLeft" activeCell="C100" sqref="C100"/>
      <selection pane="bottomRight" activeCell="V3" sqref="V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44994</v>
      </c>
      <c r="E1" s="138"/>
      <c r="F1" s="138"/>
      <c r="G1" s="138"/>
      <c r="H1" s="138"/>
      <c r="I1" s="139"/>
      <c r="J1" s="137">
        <v>45001</v>
      </c>
      <c r="K1" s="138"/>
      <c r="L1" s="138"/>
      <c r="M1" s="138"/>
      <c r="N1" s="138"/>
      <c r="O1" s="139"/>
      <c r="P1" s="137">
        <v>45008</v>
      </c>
      <c r="Q1" s="138"/>
      <c r="R1" s="138"/>
      <c r="S1" s="138"/>
      <c r="T1" s="138"/>
      <c r="U1" s="139"/>
      <c r="V1" s="137">
        <v>45015</v>
      </c>
      <c r="W1" s="138"/>
      <c r="X1" s="138"/>
      <c r="Y1" s="138"/>
      <c r="Z1" s="138"/>
      <c r="AA1" s="139"/>
      <c r="AB1" s="137">
        <v>45022</v>
      </c>
      <c r="AC1" s="138"/>
      <c r="AD1" s="138"/>
      <c r="AE1" s="138"/>
      <c r="AF1" s="138"/>
      <c r="AG1" s="139"/>
      <c r="AH1" s="137">
        <v>45029</v>
      </c>
      <c r="AI1" s="138"/>
      <c r="AJ1" s="138"/>
      <c r="AK1" s="138"/>
      <c r="AL1" s="138"/>
      <c r="AM1" s="139"/>
      <c r="AN1" s="137">
        <v>45036</v>
      </c>
      <c r="AO1" s="138"/>
      <c r="AP1" s="138"/>
      <c r="AQ1" s="138"/>
      <c r="AR1" s="138"/>
      <c r="AS1" s="139"/>
      <c r="AT1" s="137">
        <v>45057</v>
      </c>
      <c r="AU1" s="138"/>
      <c r="AV1" s="138"/>
      <c r="AW1" s="138"/>
      <c r="AX1" s="138"/>
      <c r="AY1" s="139"/>
      <c r="AZ1" s="137">
        <v>45071</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c r="W3" s="43"/>
      <c r="X3" s="43"/>
      <c r="Y3" s="43"/>
      <c r="Z3" s="43"/>
      <c r="AA3" s="41">
        <f t="shared" ref="AA3:AA8" si="3">SUM(W3:Z3)</f>
        <v>0</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0</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8</v>
      </c>
      <c r="BP3" s="17">
        <f t="shared" ref="BP3:BP33" si="19">I3+O3+U3+AA3+AG3+AM3+AS3+AY3+BE3</f>
        <v>1504</v>
      </c>
      <c r="BQ3" s="17">
        <f t="shared" ref="BQ3:BQ10" si="20">BP3/BO3</f>
        <v>188</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0</v>
      </c>
      <c r="BJ4" s="17">
        <f t="shared" si="13"/>
        <v>0</v>
      </c>
      <c r="BK4" s="17">
        <f t="shared" si="14"/>
        <v>0</v>
      </c>
      <c r="BL4" s="17">
        <f t="shared" si="15"/>
        <v>0</v>
      </c>
      <c r="BM4" s="17">
        <f t="shared" si="16"/>
        <v>0</v>
      </c>
      <c r="BN4" s="17">
        <f t="shared" si="17"/>
        <v>0</v>
      </c>
      <c r="BO4" s="17">
        <f t="shared" si="18"/>
        <v>12</v>
      </c>
      <c r="BP4" s="17">
        <f t="shared" si="19"/>
        <v>2430</v>
      </c>
      <c r="BQ4" s="17">
        <f t="shared" si="20"/>
        <v>202.5</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4</v>
      </c>
      <c r="BP5" s="17">
        <f t="shared" si="19"/>
        <v>712</v>
      </c>
      <c r="BQ5" s="20">
        <f t="shared" si="20"/>
        <v>178</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0</v>
      </c>
      <c r="X9" s="40">
        <f>SUM(X3:X8)</f>
        <v>0</v>
      </c>
      <c r="Y9" s="40">
        <f>SUM(Y3:Y8)</f>
        <v>0</v>
      </c>
      <c r="Z9" s="40">
        <f>SUM(Z3:Z8)</f>
        <v>0</v>
      </c>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0</v>
      </c>
      <c r="BJ9" s="17">
        <f t="shared" si="13"/>
        <v>0</v>
      </c>
      <c r="BK9" s="17">
        <f t="shared" si="14"/>
        <v>0</v>
      </c>
      <c r="BL9" s="17">
        <f t="shared" si="15"/>
        <v>0</v>
      </c>
      <c r="BM9" s="17">
        <f t="shared" si="16"/>
        <v>0</v>
      </c>
      <c r="BN9" s="17">
        <f t="shared" si="17"/>
        <v>0</v>
      </c>
      <c r="BO9" s="17">
        <f t="shared" si="18"/>
        <v>12</v>
      </c>
      <c r="BP9" s="17">
        <f t="shared" si="19"/>
        <v>4646</v>
      </c>
      <c r="BQ9" s="17">
        <f t="shared" si="20"/>
        <v>387.16666666666669</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0</v>
      </c>
      <c r="BJ10" s="17">
        <f t="shared" si="13"/>
        <v>0</v>
      </c>
      <c r="BK10" s="17">
        <f t="shared" si="14"/>
        <v>0</v>
      </c>
      <c r="BL10" s="17">
        <f t="shared" si="15"/>
        <v>0</v>
      </c>
      <c r="BM10" s="17">
        <f t="shared" si="16"/>
        <v>0</v>
      </c>
      <c r="BN10" s="17">
        <f t="shared" si="17"/>
        <v>0</v>
      </c>
      <c r="BO10" s="17">
        <f t="shared" si="18"/>
        <v>12</v>
      </c>
      <c r="BP10" s="17">
        <f t="shared" si="19"/>
        <v>5218</v>
      </c>
      <c r="BQ10" s="17">
        <f t="shared" si="20"/>
        <v>434.83333333333331</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2</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1</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17</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c r="W15" s="66"/>
      <c r="X15" s="66"/>
      <c r="Y15" s="66"/>
      <c r="Z15" s="66"/>
      <c r="AA15" s="64">
        <f t="shared" ref="AA15:AA21" si="33">SUM(W15:Z15)</f>
        <v>0</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0</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8</v>
      </c>
      <c r="BP15" s="68">
        <f t="shared" si="19"/>
        <v>1405</v>
      </c>
      <c r="BQ15" s="68">
        <f t="shared" ref="BQ15:BQ23" si="49">BP15/BO15</f>
        <v>175.625</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0</v>
      </c>
      <c r="BK16" s="17">
        <f t="shared" si="44"/>
        <v>0</v>
      </c>
      <c r="BL16" s="17">
        <f t="shared" si="45"/>
        <v>0</v>
      </c>
      <c r="BM16" s="17">
        <f t="shared" si="46"/>
        <v>0</v>
      </c>
      <c r="BN16" s="17">
        <f t="shared" si="47"/>
        <v>0</v>
      </c>
      <c r="BO16" s="17">
        <f t="shared" si="48"/>
        <v>12</v>
      </c>
      <c r="BP16" s="17">
        <f t="shared" si="19"/>
        <v>2043</v>
      </c>
      <c r="BQ16" s="17">
        <f t="shared" si="49"/>
        <v>170.25</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0</v>
      </c>
      <c r="BJ17" s="17">
        <f t="shared" si="43"/>
        <v>0</v>
      </c>
      <c r="BK17" s="17">
        <f t="shared" si="44"/>
        <v>0</v>
      </c>
      <c r="BL17" s="17">
        <f t="shared" si="45"/>
        <v>0</v>
      </c>
      <c r="BM17" s="17">
        <f t="shared" si="46"/>
        <v>0</v>
      </c>
      <c r="BN17" s="17">
        <f t="shared" si="47"/>
        <v>0</v>
      </c>
      <c r="BO17" s="17">
        <f t="shared" si="48"/>
        <v>4</v>
      </c>
      <c r="BP17" s="17">
        <f t="shared" si="19"/>
        <v>772</v>
      </c>
      <c r="BQ17" s="20">
        <f t="shared" si="49"/>
        <v>193</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c r="X21" s="74"/>
      <c r="Y21" s="74"/>
      <c r="Z21" s="74"/>
      <c r="AA21" s="41">
        <f t="shared" si="33"/>
        <v>0</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0</v>
      </c>
      <c r="BG21" s="76">
        <f t="shared" si="40"/>
        <v>4</v>
      </c>
      <c r="BH21" s="76">
        <f t="shared" si="41"/>
        <v>4</v>
      </c>
      <c r="BI21" s="76">
        <f t="shared" si="42"/>
        <v>0</v>
      </c>
      <c r="BJ21" s="76">
        <f t="shared" si="43"/>
        <v>0</v>
      </c>
      <c r="BK21" s="76">
        <f t="shared" si="44"/>
        <v>0</v>
      </c>
      <c r="BL21" s="76">
        <f t="shared" si="45"/>
        <v>0</v>
      </c>
      <c r="BM21" s="76">
        <f t="shared" si="46"/>
        <v>0</v>
      </c>
      <c r="BN21" s="76">
        <f t="shared" si="47"/>
        <v>0</v>
      </c>
      <c r="BO21" s="76">
        <f t="shared" si="48"/>
        <v>8</v>
      </c>
      <c r="BP21" s="76">
        <f t="shared" si="19"/>
        <v>64</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0</v>
      </c>
      <c r="BJ22" s="17">
        <f t="shared" si="43"/>
        <v>0</v>
      </c>
      <c r="BK22" s="17">
        <f t="shared" si="44"/>
        <v>0</v>
      </c>
      <c r="BL22" s="17">
        <f t="shared" si="45"/>
        <v>0</v>
      </c>
      <c r="BM22" s="17">
        <f t="shared" si="46"/>
        <v>0</v>
      </c>
      <c r="BN22" s="17">
        <f t="shared" si="47"/>
        <v>0</v>
      </c>
      <c r="BO22" s="17">
        <f t="shared" si="48"/>
        <v>12</v>
      </c>
      <c r="BP22" s="17">
        <f t="shared" si="19"/>
        <v>4284</v>
      </c>
      <c r="BQ22" s="17">
        <f t="shared" si="49"/>
        <v>357</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0</v>
      </c>
      <c r="BJ23" s="17">
        <f t="shared" si="43"/>
        <v>0</v>
      </c>
      <c r="BK23" s="17">
        <f t="shared" si="44"/>
        <v>0</v>
      </c>
      <c r="BL23" s="17">
        <f t="shared" si="45"/>
        <v>0</v>
      </c>
      <c r="BM23" s="17">
        <f t="shared" si="46"/>
        <v>0</v>
      </c>
      <c r="BN23" s="17">
        <f t="shared" si="47"/>
        <v>0</v>
      </c>
      <c r="BO23" s="17">
        <f t="shared" si="48"/>
        <v>12</v>
      </c>
      <c r="BP23" s="17">
        <f t="shared" si="19"/>
        <v>5044</v>
      </c>
      <c r="BQ23" s="17">
        <f t="shared" si="49"/>
        <v>420.33333333333331</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0</v>
      </c>
      <c r="X24" s="40">
        <f t="shared" si="53"/>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1</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0</v>
      </c>
      <c r="AB26" s="52"/>
      <c r="AC26" s="53"/>
      <c r="AD26" s="53"/>
      <c r="AE26" s="53"/>
      <c r="AF26" s="53"/>
      <c r="AG26" s="77">
        <f>SUM(AC24+AD24+AE24+AF24+AG24+AC25+AD25+AE25+AF25+AG25)</f>
        <v>0</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11</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0</v>
      </c>
      <c r="BJ29" s="17">
        <f t="shared" si="72"/>
        <v>0</v>
      </c>
      <c r="BK29" s="17">
        <f t="shared" si="73"/>
        <v>0</v>
      </c>
      <c r="BL29" s="17">
        <f t="shared" si="74"/>
        <v>0</v>
      </c>
      <c r="BM29" s="17">
        <f t="shared" si="75"/>
        <v>0</v>
      </c>
      <c r="BN29" s="17">
        <f t="shared" si="76"/>
        <v>0</v>
      </c>
      <c r="BO29" s="17">
        <f t="shared" si="77"/>
        <v>12</v>
      </c>
      <c r="BP29" s="17">
        <f t="shared" si="19"/>
        <v>2268</v>
      </c>
      <c r="BQ29" s="17">
        <f t="shared" si="78"/>
        <v>189</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c r="W30" s="43"/>
      <c r="X30" s="43"/>
      <c r="Y30" s="43"/>
      <c r="Z30" s="43"/>
      <c r="AA30" s="41">
        <f t="shared" si="62"/>
        <v>0</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4</v>
      </c>
      <c r="BH30" s="17">
        <f t="shared" si="70"/>
        <v>0</v>
      </c>
      <c r="BI30" s="17">
        <f t="shared" si="71"/>
        <v>0</v>
      </c>
      <c r="BJ30" s="17">
        <f t="shared" si="72"/>
        <v>0</v>
      </c>
      <c r="BK30" s="17">
        <f t="shared" si="73"/>
        <v>0</v>
      </c>
      <c r="BL30" s="17">
        <f t="shared" si="74"/>
        <v>0</v>
      </c>
      <c r="BM30" s="17">
        <f t="shared" si="75"/>
        <v>0</v>
      </c>
      <c r="BN30" s="17">
        <f t="shared" si="76"/>
        <v>0</v>
      </c>
      <c r="BO30" s="17">
        <f t="shared" si="77"/>
        <v>4</v>
      </c>
      <c r="BP30" s="17">
        <f t="shared" si="19"/>
        <v>762</v>
      </c>
      <c r="BQ30" s="20">
        <f t="shared" si="78"/>
        <v>190.5</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4</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8</v>
      </c>
      <c r="BP31" s="17">
        <f t="shared" si="19"/>
        <v>1461</v>
      </c>
      <c r="BQ31" s="20">
        <f t="shared" si="78"/>
        <v>182.625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12</v>
      </c>
      <c r="BP35" s="17">
        <f t="shared" ref="BP35:BP66" si="79">I35+O35+U35+AA35+AG35+AM35+AS35+AY35+BE35</f>
        <v>4491</v>
      </c>
      <c r="BQ35" s="17">
        <f>BP35/BO35</f>
        <v>374.25</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0</v>
      </c>
      <c r="W36" s="40">
        <f>W35+$V$36</f>
        <v>0</v>
      </c>
      <c r="X36" s="40">
        <f>X35+$V$36</f>
        <v>0</v>
      </c>
      <c r="Y36" s="40">
        <f>Y35+$V$36</f>
        <v>0</v>
      </c>
      <c r="Z36" s="40">
        <f>Z35+$V$36</f>
        <v>0</v>
      </c>
      <c r="AA36" s="41">
        <f>W36+X36+Y36+Z36</f>
        <v>0</v>
      </c>
      <c r="AB36" s="39">
        <f>SUM(AB28:AB33)</f>
        <v>0</v>
      </c>
      <c r="AC36" s="40">
        <f>AC35+$AB$36</f>
        <v>0</v>
      </c>
      <c r="AD36" s="40">
        <f>AD35+$AB$36</f>
        <v>0</v>
      </c>
      <c r="AE36" s="40">
        <f>AE35+$AB$36</f>
        <v>0</v>
      </c>
      <c r="AF36" s="40">
        <f>AF35+$AB$36</f>
        <v>0</v>
      </c>
      <c r="AG36" s="41">
        <f>AC36+AD36+AE36+AF36</f>
        <v>0</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12</v>
      </c>
      <c r="BP36" s="17">
        <f t="shared" si="79"/>
        <v>4971</v>
      </c>
      <c r="BQ36" s="17">
        <f>BP36/BO36</f>
        <v>414.25</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0</v>
      </c>
      <c r="AA37" s="41">
        <f t="shared" si="83"/>
        <v>0</v>
      </c>
      <c r="AB37" s="42"/>
      <c r="AC37" s="40">
        <f t="shared" ref="AC37:AG38" si="84">IF($AB$36&gt;0,IF(AC35=AC98,0.5,IF(AC35&gt;AC98,1,0)),0)</f>
        <v>0</v>
      </c>
      <c r="AD37" s="40">
        <f t="shared" si="84"/>
        <v>0</v>
      </c>
      <c r="AE37" s="40">
        <f t="shared" si="84"/>
        <v>0</v>
      </c>
      <c r="AF37" s="40">
        <f t="shared" si="84"/>
        <v>0</v>
      </c>
      <c r="AG37" s="41">
        <f t="shared" si="84"/>
        <v>0</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1</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0</v>
      </c>
      <c r="AA38" s="41">
        <f t="shared" si="83"/>
        <v>0</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2</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17</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4</v>
      </c>
      <c r="BP41" s="17">
        <f t="shared" si="79"/>
        <v>792</v>
      </c>
      <c r="BQ41" s="17">
        <f t="shared" ref="BQ41:BQ48" si="108">BP41/BO41</f>
        <v>198</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0</v>
      </c>
      <c r="BM42" s="17">
        <f t="shared" si="105"/>
        <v>0</v>
      </c>
      <c r="BN42" s="17">
        <f t="shared" si="106"/>
        <v>0</v>
      </c>
      <c r="BO42" s="17">
        <f t="shared" si="107"/>
        <v>8</v>
      </c>
      <c r="BP42" s="17">
        <f t="shared" si="79"/>
        <v>1509</v>
      </c>
      <c r="BQ42" s="17">
        <f t="shared" si="108"/>
        <v>188.625</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c r="W43" s="43"/>
      <c r="X43" s="43"/>
      <c r="Y43" s="43"/>
      <c r="Z43" s="43"/>
      <c r="AA43" s="41">
        <f t="shared" si="92"/>
        <v>0</v>
      </c>
      <c r="AB43" s="42"/>
      <c r="AC43" s="43"/>
      <c r="AD43" s="43"/>
      <c r="AE43" s="43"/>
      <c r="AF43" s="43"/>
      <c r="AG43" s="41">
        <f t="shared" si="93"/>
        <v>0</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0</v>
      </c>
      <c r="BJ43" s="17">
        <f t="shared" si="102"/>
        <v>0</v>
      </c>
      <c r="BK43" s="17">
        <f t="shared" si="103"/>
        <v>0</v>
      </c>
      <c r="BL43" s="17">
        <f t="shared" si="104"/>
        <v>0</v>
      </c>
      <c r="BM43" s="17">
        <f t="shared" si="105"/>
        <v>0</v>
      </c>
      <c r="BN43" s="17">
        <f t="shared" si="106"/>
        <v>0</v>
      </c>
      <c r="BO43" s="17">
        <f t="shared" si="107"/>
        <v>8</v>
      </c>
      <c r="BP43" s="17">
        <f t="shared" si="79"/>
        <v>1728</v>
      </c>
      <c r="BQ43" s="20">
        <f t="shared" si="108"/>
        <v>216</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c r="W44" s="43"/>
      <c r="X44" s="43"/>
      <c r="Y44" s="43"/>
      <c r="Z44" s="43"/>
      <c r="AA44" s="41">
        <f t="shared" si="92"/>
        <v>0</v>
      </c>
      <c r="AB44" s="42"/>
      <c r="AC44" s="43"/>
      <c r="AD44" s="43"/>
      <c r="AE44" s="43"/>
      <c r="AF44" s="43"/>
      <c r="AG44" s="41">
        <f t="shared" si="93"/>
        <v>0</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4</v>
      </c>
      <c r="BG44" s="17">
        <f t="shared" si="99"/>
        <v>0</v>
      </c>
      <c r="BH44" s="17">
        <f t="shared" si="100"/>
        <v>0</v>
      </c>
      <c r="BI44" s="17">
        <f t="shared" si="101"/>
        <v>0</v>
      </c>
      <c r="BJ44" s="17">
        <f t="shared" si="102"/>
        <v>0</v>
      </c>
      <c r="BK44" s="17">
        <f t="shared" si="103"/>
        <v>0</v>
      </c>
      <c r="BL44" s="17">
        <f t="shared" si="104"/>
        <v>0</v>
      </c>
      <c r="BM44" s="17">
        <f t="shared" si="105"/>
        <v>0</v>
      </c>
      <c r="BN44" s="17">
        <f t="shared" si="106"/>
        <v>0</v>
      </c>
      <c r="BO44" s="17">
        <f t="shared" si="107"/>
        <v>4</v>
      </c>
      <c r="BP44" s="17">
        <f t="shared" si="79"/>
        <v>729</v>
      </c>
      <c r="BQ44" s="20">
        <f t="shared" si="108"/>
        <v>182.25</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0</v>
      </c>
      <c r="BJ47" s="17">
        <f t="shared" si="102"/>
        <v>0</v>
      </c>
      <c r="BK47" s="17">
        <f t="shared" si="103"/>
        <v>0</v>
      </c>
      <c r="BL47" s="17">
        <f t="shared" si="104"/>
        <v>0</v>
      </c>
      <c r="BM47" s="17">
        <f t="shared" si="105"/>
        <v>0</v>
      </c>
      <c r="BN47" s="17">
        <f t="shared" si="106"/>
        <v>0</v>
      </c>
      <c r="BO47" s="17">
        <f t="shared" si="107"/>
        <v>12</v>
      </c>
      <c r="BP47" s="17">
        <f t="shared" si="79"/>
        <v>4758</v>
      </c>
      <c r="BQ47" s="17">
        <f t="shared" si="108"/>
        <v>396.5</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0</v>
      </c>
      <c r="BJ48" s="17">
        <f t="shared" si="102"/>
        <v>0</v>
      </c>
      <c r="BK48" s="17">
        <f t="shared" si="103"/>
        <v>0</v>
      </c>
      <c r="BL48" s="17">
        <f t="shared" si="104"/>
        <v>0</v>
      </c>
      <c r="BM48" s="17">
        <f t="shared" si="105"/>
        <v>0</v>
      </c>
      <c r="BN48" s="17">
        <f t="shared" si="106"/>
        <v>0</v>
      </c>
      <c r="BO48" s="17">
        <f t="shared" si="107"/>
        <v>12</v>
      </c>
      <c r="BP48" s="17">
        <f t="shared" si="79"/>
        <v>5022</v>
      </c>
      <c r="BQ48" s="17">
        <f t="shared" si="108"/>
        <v>418.5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0</v>
      </c>
      <c r="X49" s="40">
        <f t="shared" si="112"/>
        <v>0</v>
      </c>
      <c r="Y49" s="40">
        <f t="shared" si="112"/>
        <v>0</v>
      </c>
      <c r="Z49" s="40">
        <f t="shared" si="112"/>
        <v>0</v>
      </c>
      <c r="AA49" s="41">
        <f t="shared" si="112"/>
        <v>0</v>
      </c>
      <c r="AB49" s="42"/>
      <c r="AC49" s="40">
        <f>IF($AB$48&gt;0,IF(AC47=AC9,0.5,IF(AC47&gt;AC9,1,0)),0)</f>
        <v>0</v>
      </c>
      <c r="AD49" s="40">
        <f>IF($AB$48&gt;0,IF(AD47=AD9,0.5,IF(AD47&gt;AD9,1,0)),0)</f>
        <v>0</v>
      </c>
      <c r="AE49" s="40">
        <f>IF($AB$48&gt;0,IF(AE47=AE9,0.5,IF(AE47&gt;AE9,1,0)),0)</f>
        <v>0</v>
      </c>
      <c r="AF49" s="40">
        <f>IF($AB$48&gt;0,IF(AF47=AF9,0.5,IF(AF47&gt;AF9,1,0)),0)</f>
        <v>0</v>
      </c>
      <c r="AG49" s="41">
        <f>IF($AB$48&gt;0,IF(AG47=AG9,0.5,IF(AG47&gt;AG9,1,0)),0)</f>
        <v>0</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2</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0</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0</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11</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8</v>
      </c>
      <c r="BP53" s="17">
        <f t="shared" si="79"/>
        <v>1794</v>
      </c>
      <c r="BQ53" s="17">
        <f t="shared" ref="BQ53:BQ60" si="137">BP53/BO53</f>
        <v>224.25</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0</v>
      </c>
      <c r="BL54" s="17">
        <f t="shared" si="133"/>
        <v>0</v>
      </c>
      <c r="BM54" s="17">
        <f t="shared" si="134"/>
        <v>0</v>
      </c>
      <c r="BN54" s="17">
        <f t="shared" si="135"/>
        <v>0</v>
      </c>
      <c r="BO54" s="17">
        <f t="shared" si="136"/>
        <v>8</v>
      </c>
      <c r="BP54" s="17">
        <f t="shared" si="79"/>
        <v>1798</v>
      </c>
      <c r="BQ54" s="17">
        <f t="shared" si="137"/>
        <v>224.75</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c r="W55" s="43"/>
      <c r="X55" s="43"/>
      <c r="Y55" s="43"/>
      <c r="Z55" s="43"/>
      <c r="AA55" s="41">
        <f t="shared" si="121"/>
        <v>0</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4</v>
      </c>
      <c r="BG55" s="17">
        <f t="shared" si="128"/>
        <v>0</v>
      </c>
      <c r="BH55" s="17">
        <f t="shared" si="129"/>
        <v>4</v>
      </c>
      <c r="BI55" s="17">
        <f t="shared" si="130"/>
        <v>0</v>
      </c>
      <c r="BJ55" s="17">
        <f t="shared" si="131"/>
        <v>0</v>
      </c>
      <c r="BK55" s="17">
        <f t="shared" si="132"/>
        <v>0</v>
      </c>
      <c r="BL55" s="17">
        <f t="shared" si="133"/>
        <v>0</v>
      </c>
      <c r="BM55" s="17">
        <f t="shared" si="134"/>
        <v>0</v>
      </c>
      <c r="BN55" s="17">
        <f t="shared" si="135"/>
        <v>0</v>
      </c>
      <c r="BO55" s="17">
        <f t="shared" si="136"/>
        <v>8</v>
      </c>
      <c r="BP55" s="17">
        <f t="shared" si="79"/>
        <v>1639</v>
      </c>
      <c r="BQ55" s="20">
        <f t="shared" si="137"/>
        <v>204.875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0</v>
      </c>
      <c r="BJ59" s="17">
        <f t="shared" si="131"/>
        <v>0</v>
      </c>
      <c r="BK59" s="17">
        <f t="shared" si="132"/>
        <v>0</v>
      </c>
      <c r="BL59" s="17">
        <f t="shared" si="133"/>
        <v>0</v>
      </c>
      <c r="BM59" s="17">
        <f t="shared" si="134"/>
        <v>0</v>
      </c>
      <c r="BN59" s="17">
        <f t="shared" si="135"/>
        <v>0</v>
      </c>
      <c r="BO59" s="17">
        <f t="shared" si="136"/>
        <v>12</v>
      </c>
      <c r="BP59" s="17">
        <f t="shared" si="79"/>
        <v>5231</v>
      </c>
      <c r="BQ59" s="17">
        <f t="shared" si="137"/>
        <v>435.91666666666669</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0</v>
      </c>
      <c r="BJ60" s="17">
        <f t="shared" si="131"/>
        <v>0</v>
      </c>
      <c r="BK60" s="17">
        <f t="shared" si="132"/>
        <v>0</v>
      </c>
      <c r="BL60" s="17">
        <f t="shared" si="133"/>
        <v>0</v>
      </c>
      <c r="BM60" s="17">
        <f t="shared" si="134"/>
        <v>0</v>
      </c>
      <c r="BN60" s="17">
        <f t="shared" si="135"/>
        <v>0</v>
      </c>
      <c r="BO60" s="17">
        <f t="shared" si="136"/>
        <v>12</v>
      </c>
      <c r="BP60" s="17">
        <f t="shared" si="79"/>
        <v>5431</v>
      </c>
      <c r="BQ60" s="17">
        <f t="shared" si="137"/>
        <v>452.58333333333331</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0</v>
      </c>
      <c r="AD61" s="40">
        <f t="shared" si="142"/>
        <v>0</v>
      </c>
      <c r="AE61" s="40">
        <f t="shared" si="142"/>
        <v>0</v>
      </c>
      <c r="AF61" s="40">
        <f t="shared" si="142"/>
        <v>0</v>
      </c>
      <c r="AG61" s="41">
        <f t="shared" si="142"/>
        <v>0</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3</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0</v>
      </c>
      <c r="X62" s="40">
        <f t="shared" si="141"/>
        <v>0</v>
      </c>
      <c r="Y62" s="40">
        <f t="shared" si="141"/>
        <v>0</v>
      </c>
      <c r="Z62" s="40">
        <f t="shared" si="141"/>
        <v>0</v>
      </c>
      <c r="AA62" s="41">
        <f t="shared" si="141"/>
        <v>0</v>
      </c>
      <c r="AB62" s="42"/>
      <c r="AC62" s="40">
        <f t="shared" si="142"/>
        <v>0</v>
      </c>
      <c r="AD62" s="40">
        <f t="shared" si="142"/>
        <v>0</v>
      </c>
      <c r="AE62" s="40">
        <f t="shared" si="142"/>
        <v>0</v>
      </c>
      <c r="AF62" s="40">
        <f t="shared" si="142"/>
        <v>0</v>
      </c>
      <c r="AG62" s="41">
        <f t="shared" si="142"/>
        <v>0</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3</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26</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8</v>
      </c>
      <c r="BP65" s="88">
        <f t="shared" si="79"/>
        <v>1394</v>
      </c>
      <c r="BQ65" s="88">
        <f t="shared" ref="BQ65:BQ73" si="166">BP65/BO65</f>
        <v>174.25</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0</v>
      </c>
      <c r="BM66" s="88">
        <f t="shared" si="163"/>
        <v>0</v>
      </c>
      <c r="BN66" s="88">
        <f t="shared" si="164"/>
        <v>0</v>
      </c>
      <c r="BO66" s="88">
        <f t="shared" si="165"/>
        <v>4</v>
      </c>
      <c r="BP66" s="88">
        <f t="shared" si="79"/>
        <v>877</v>
      </c>
      <c r="BQ66" s="88">
        <f t="shared" si="166"/>
        <v>219.25</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0</v>
      </c>
      <c r="BH67" s="122">
        <f t="shared" si="158"/>
        <v>4</v>
      </c>
      <c r="BI67" s="122">
        <f t="shared" si="159"/>
        <v>0</v>
      </c>
      <c r="BJ67" s="122">
        <f t="shared" si="160"/>
        <v>0</v>
      </c>
      <c r="BK67" s="122">
        <f t="shared" si="161"/>
        <v>0</v>
      </c>
      <c r="BL67" s="122">
        <f t="shared" si="162"/>
        <v>0</v>
      </c>
      <c r="BM67" s="122">
        <f t="shared" si="163"/>
        <v>0</v>
      </c>
      <c r="BN67" s="122">
        <f t="shared" si="164"/>
        <v>0</v>
      </c>
      <c r="BO67" s="122">
        <f t="shared" si="165"/>
        <v>4</v>
      </c>
      <c r="BP67" s="122">
        <f t="shared" ref="BP67:BP98" si="167">I67+O67+U67+AA67+AG67+AM67+AS67+AY67+BE67</f>
        <v>717</v>
      </c>
      <c r="BQ67" s="123">
        <f t="shared" si="166"/>
        <v>179.25</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c r="W68" s="119"/>
      <c r="X68" s="119"/>
      <c r="Y68" s="119"/>
      <c r="Z68" s="119"/>
      <c r="AA68" s="120">
        <f t="shared" si="150"/>
        <v>0</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0</v>
      </c>
      <c r="BJ68" s="122">
        <f t="shared" si="160"/>
        <v>0</v>
      </c>
      <c r="BK68" s="122">
        <f t="shared" si="161"/>
        <v>0</v>
      </c>
      <c r="BL68" s="122">
        <f t="shared" si="162"/>
        <v>0</v>
      </c>
      <c r="BM68" s="122">
        <f t="shared" si="163"/>
        <v>0</v>
      </c>
      <c r="BN68" s="122">
        <f t="shared" si="164"/>
        <v>0</v>
      </c>
      <c r="BO68" s="122">
        <f t="shared" si="165"/>
        <v>8</v>
      </c>
      <c r="BP68" s="122">
        <f t="shared" si="167"/>
        <v>1719</v>
      </c>
      <c r="BQ68" s="123">
        <f t="shared" si="166"/>
        <v>214.875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c r="X71" s="43"/>
      <c r="Y71" s="43"/>
      <c r="Z71" s="43"/>
      <c r="AA71" s="41">
        <f t="shared" si="150"/>
        <v>0</v>
      </c>
      <c r="AB71" s="42"/>
      <c r="AC71" s="43"/>
      <c r="AD71" s="43"/>
      <c r="AE71" s="43"/>
      <c r="AF71" s="43"/>
      <c r="AG71" s="41">
        <f t="shared" si="151"/>
        <v>0</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0</v>
      </c>
      <c r="BJ71" s="17">
        <f t="shared" si="160"/>
        <v>0</v>
      </c>
      <c r="BK71" s="17">
        <f t="shared" si="161"/>
        <v>0</v>
      </c>
      <c r="BL71" s="17">
        <f t="shared" si="162"/>
        <v>0</v>
      </c>
      <c r="BM71" s="17">
        <f t="shared" si="163"/>
        <v>0</v>
      </c>
      <c r="BN71" s="17">
        <f t="shared" si="164"/>
        <v>0</v>
      </c>
      <c r="BO71" s="17">
        <f t="shared" si="165"/>
        <v>12</v>
      </c>
      <c r="BP71" s="17">
        <f t="shared" si="167"/>
        <v>192</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0</v>
      </c>
      <c r="BJ72" s="17">
        <f t="shared" si="160"/>
        <v>0</v>
      </c>
      <c r="BK72" s="17">
        <f t="shared" si="161"/>
        <v>0</v>
      </c>
      <c r="BL72" s="17">
        <f t="shared" si="162"/>
        <v>0</v>
      </c>
      <c r="BM72" s="17">
        <f t="shared" si="163"/>
        <v>0</v>
      </c>
      <c r="BN72" s="17">
        <f t="shared" si="164"/>
        <v>0</v>
      </c>
      <c r="BO72" s="17">
        <f t="shared" si="165"/>
        <v>12</v>
      </c>
      <c r="BP72" s="17">
        <f t="shared" si="167"/>
        <v>4899</v>
      </c>
      <c r="BQ72" s="17">
        <f t="shared" si="166"/>
        <v>408.25</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0</v>
      </c>
      <c r="BJ73" s="17">
        <f t="shared" si="160"/>
        <v>0</v>
      </c>
      <c r="BK73" s="17">
        <f t="shared" si="161"/>
        <v>0</v>
      </c>
      <c r="BL73" s="17">
        <f t="shared" si="162"/>
        <v>0</v>
      </c>
      <c r="BM73" s="17">
        <f t="shared" si="163"/>
        <v>0</v>
      </c>
      <c r="BN73" s="17">
        <f t="shared" si="164"/>
        <v>0</v>
      </c>
      <c r="BO73" s="17">
        <f t="shared" si="165"/>
        <v>12</v>
      </c>
      <c r="BP73" s="17">
        <f t="shared" si="167"/>
        <v>5399</v>
      </c>
      <c r="BQ73" s="17">
        <f t="shared" si="166"/>
        <v>449.91666666666669</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0</v>
      </c>
      <c r="X74" s="40">
        <f t="shared" si="171"/>
        <v>0</v>
      </c>
      <c r="Y74" s="40">
        <f t="shared" si="171"/>
        <v>0</v>
      </c>
      <c r="Z74" s="40">
        <f t="shared" si="171"/>
        <v>0</v>
      </c>
      <c r="AA74" s="41">
        <f t="shared" si="171"/>
        <v>0</v>
      </c>
      <c r="AB74" s="42"/>
      <c r="AC74" s="40">
        <f t="shared" ref="AC74:AG75" si="172">IF($AB$73&gt;0,IF(AC72=AC22,0.5,IF(AC72&gt;AC22,1,0)),0)</f>
        <v>0</v>
      </c>
      <c r="AD74" s="40">
        <f t="shared" si="172"/>
        <v>0</v>
      </c>
      <c r="AE74" s="40">
        <f t="shared" si="172"/>
        <v>0</v>
      </c>
      <c r="AF74" s="40">
        <f t="shared" si="172"/>
        <v>0</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1</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0</v>
      </c>
      <c r="X75" s="40">
        <f t="shared" si="171"/>
        <v>0</v>
      </c>
      <c r="Y75" s="40">
        <f t="shared" si="171"/>
        <v>0</v>
      </c>
      <c r="Z75" s="40">
        <f t="shared" si="171"/>
        <v>0</v>
      </c>
      <c r="AA75" s="41">
        <f t="shared" si="171"/>
        <v>0</v>
      </c>
      <c r="AB75" s="42"/>
      <c r="AC75" s="40">
        <f t="shared" si="172"/>
        <v>0</v>
      </c>
      <c r="AD75" s="40">
        <f t="shared" si="172"/>
        <v>0</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1</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0</v>
      </c>
      <c r="AB76" s="52"/>
      <c r="AC76" s="53"/>
      <c r="AD76" s="53"/>
      <c r="AE76" s="53"/>
      <c r="AF76" s="53"/>
      <c r="AG76" s="77">
        <f>SUM(AC74+AD74+AE74+AF74+AG74+AC75+AD75+AE75+AF75+AG75)</f>
        <v>0</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10</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c r="W78" s="43"/>
      <c r="X78" s="43"/>
      <c r="Y78" s="43"/>
      <c r="Z78" s="43"/>
      <c r="AA78" s="41">
        <f t="shared" ref="AA78:AA85" si="180">SUM(W78:Z78)</f>
        <v>0</v>
      </c>
      <c r="AB78" s="42"/>
      <c r="AC78" s="43"/>
      <c r="AD78" s="43"/>
      <c r="AE78" s="43"/>
      <c r="AF78" s="43"/>
      <c r="AG78" s="41">
        <f t="shared" ref="AG78:AG85" si="181">SUM(AC78:AF78)</f>
        <v>0</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0</v>
      </c>
      <c r="BJ78" s="17">
        <f t="shared" ref="BJ78:BJ87" si="190">SUM((IF(AC78&gt;0,1,0)+(IF(AD78&gt;0,1,0)+(IF(AE78&gt;0,1,0)+(IF(AF78&gt;0,1,0))))))</f>
        <v>0</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12</v>
      </c>
      <c r="BP78" s="17">
        <f t="shared" si="167"/>
        <v>2359</v>
      </c>
      <c r="BQ78" s="17">
        <f t="shared" ref="BQ78:BQ87" si="196">BP78/BO78</f>
        <v>196.58333333333334</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c r="W79" s="43"/>
      <c r="X79" s="43"/>
      <c r="Y79" s="43"/>
      <c r="Z79" s="43"/>
      <c r="AA79" s="41">
        <f t="shared" si="180"/>
        <v>0</v>
      </c>
      <c r="AB79" s="42"/>
      <c r="AC79" s="43"/>
      <c r="AD79" s="43"/>
      <c r="AE79" s="43"/>
      <c r="AF79" s="43"/>
      <c r="AG79" s="41">
        <f t="shared" si="181"/>
        <v>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0</v>
      </c>
      <c r="BG79" s="17">
        <f t="shared" si="187"/>
        <v>4</v>
      </c>
      <c r="BH79" s="17">
        <f t="shared" si="188"/>
        <v>4</v>
      </c>
      <c r="BI79" s="17">
        <f t="shared" si="189"/>
        <v>0</v>
      </c>
      <c r="BJ79" s="17">
        <f t="shared" si="190"/>
        <v>0</v>
      </c>
      <c r="BK79" s="17">
        <f t="shared" si="191"/>
        <v>0</v>
      </c>
      <c r="BL79" s="17">
        <f t="shared" si="192"/>
        <v>0</v>
      </c>
      <c r="BM79" s="17">
        <f t="shared" si="193"/>
        <v>0</v>
      </c>
      <c r="BN79" s="17">
        <f t="shared" si="194"/>
        <v>0</v>
      </c>
      <c r="BO79" s="17">
        <f t="shared" si="195"/>
        <v>8</v>
      </c>
      <c r="BP79" s="17">
        <f t="shared" si="167"/>
        <v>1557</v>
      </c>
      <c r="BQ79" s="17">
        <f t="shared" si="196"/>
        <v>194.625</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0</v>
      </c>
      <c r="BL80" s="17">
        <f t="shared" si="192"/>
        <v>0</v>
      </c>
      <c r="BM80" s="17">
        <f t="shared" si="193"/>
        <v>0</v>
      </c>
      <c r="BN80" s="17">
        <f t="shared" si="194"/>
        <v>0</v>
      </c>
      <c r="BO80" s="17">
        <f t="shared" si="195"/>
        <v>4</v>
      </c>
      <c r="BP80" s="17">
        <f t="shared" si="167"/>
        <v>692</v>
      </c>
      <c r="BQ80" s="20">
        <f t="shared" si="196"/>
        <v>173</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0</v>
      </c>
      <c r="BJ86" s="17">
        <f t="shared" si="190"/>
        <v>0</v>
      </c>
      <c r="BK86" s="17">
        <f t="shared" si="191"/>
        <v>0</v>
      </c>
      <c r="BL86" s="17">
        <f t="shared" si="192"/>
        <v>0</v>
      </c>
      <c r="BM86" s="17">
        <f t="shared" si="193"/>
        <v>0</v>
      </c>
      <c r="BN86" s="17">
        <f t="shared" si="194"/>
        <v>0</v>
      </c>
      <c r="BO86" s="17">
        <f t="shared" si="195"/>
        <v>12</v>
      </c>
      <c r="BP86" s="17">
        <f t="shared" si="167"/>
        <v>4608</v>
      </c>
      <c r="BQ86" s="17">
        <f t="shared" si="196"/>
        <v>384</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0</v>
      </c>
      <c r="BJ87" s="17">
        <f t="shared" si="190"/>
        <v>0</v>
      </c>
      <c r="BK87" s="17">
        <f t="shared" si="191"/>
        <v>0</v>
      </c>
      <c r="BL87" s="17">
        <f t="shared" si="192"/>
        <v>0</v>
      </c>
      <c r="BM87" s="17">
        <f t="shared" si="193"/>
        <v>0</v>
      </c>
      <c r="BN87" s="17">
        <f t="shared" si="194"/>
        <v>0</v>
      </c>
      <c r="BO87" s="17">
        <f t="shared" si="195"/>
        <v>12</v>
      </c>
      <c r="BP87" s="17">
        <f t="shared" si="167"/>
        <v>5120</v>
      </c>
      <c r="BQ87" s="17">
        <f t="shared" si="196"/>
        <v>426.66666666666669</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0</v>
      </c>
      <c r="Y88" s="40">
        <f t="shared" si="200"/>
        <v>0</v>
      </c>
      <c r="Z88" s="40">
        <f t="shared" si="200"/>
        <v>0</v>
      </c>
      <c r="AA88" s="41">
        <f t="shared" si="200"/>
        <v>0</v>
      </c>
      <c r="AB88" s="42"/>
      <c r="AC88" s="40">
        <f t="shared" ref="AC88:AG89" si="201">IF($AB$87&gt;0,IF(AC86=AC122,0.5,IF(AC86&gt;AC122,1,0)),0)</f>
        <v>0</v>
      </c>
      <c r="AD88" s="40">
        <f t="shared" si="201"/>
        <v>0</v>
      </c>
      <c r="AE88" s="40">
        <f t="shared" si="201"/>
        <v>0</v>
      </c>
      <c r="AF88" s="40">
        <f t="shared" si="201"/>
        <v>0</v>
      </c>
      <c r="AG88" s="41">
        <f t="shared" si="201"/>
        <v>0</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2</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0</v>
      </c>
      <c r="Y89" s="40">
        <f t="shared" si="200"/>
        <v>0</v>
      </c>
      <c r="Z89" s="40">
        <f t="shared" si="200"/>
        <v>0</v>
      </c>
      <c r="AA89" s="41">
        <f t="shared" si="200"/>
        <v>0</v>
      </c>
      <c r="AB89" s="42"/>
      <c r="AC89" s="40">
        <f t="shared" si="201"/>
        <v>0</v>
      </c>
      <c r="AD89" s="40">
        <f t="shared" si="201"/>
        <v>0</v>
      </c>
      <c r="AE89" s="40">
        <f t="shared" si="201"/>
        <v>0</v>
      </c>
      <c r="AF89" s="40">
        <f t="shared" si="201"/>
        <v>0</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2</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19.5</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c r="W92" s="43"/>
      <c r="X92" s="43"/>
      <c r="Y92" s="43"/>
      <c r="Z92" s="43"/>
      <c r="AA92" s="41">
        <f t="shared" ref="AA92:AA97" si="209">SUM(W92:Z92)</f>
        <v>0</v>
      </c>
      <c r="AB92" s="42"/>
      <c r="AC92" s="43"/>
      <c r="AD92" s="43"/>
      <c r="AE92" s="43"/>
      <c r="AF92" s="43"/>
      <c r="AG92" s="41">
        <f t="shared" ref="AG92:AG97" si="210">SUM(AC92:AF92)</f>
        <v>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0</v>
      </c>
      <c r="BJ92" s="17">
        <f t="shared" ref="BJ92:BJ99" si="219">SUM((IF(AC92&gt;0,1,0)+(IF(AD92&gt;0,1,0)+(IF(AE92&gt;0,1,0)+(IF(AF92&gt;0,1,0))))))</f>
        <v>0</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12</v>
      </c>
      <c r="BP92" s="17">
        <f t="shared" si="167"/>
        <v>2082</v>
      </c>
      <c r="BQ92" s="17">
        <f t="shared" ref="BQ92:BQ99" si="225">BP92/BO92</f>
        <v>173.5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4</v>
      </c>
      <c r="BI95" s="17">
        <f t="shared" si="218"/>
        <v>0</v>
      </c>
      <c r="BJ95" s="17">
        <f t="shared" si="219"/>
        <v>0</v>
      </c>
      <c r="BK95" s="17">
        <f t="shared" si="220"/>
        <v>0</v>
      </c>
      <c r="BL95" s="17">
        <f t="shared" si="221"/>
        <v>0</v>
      </c>
      <c r="BM95" s="17">
        <f t="shared" si="222"/>
        <v>0</v>
      </c>
      <c r="BN95" s="17">
        <f t="shared" si="223"/>
        <v>0</v>
      </c>
      <c r="BO95" s="17">
        <f t="shared" si="224"/>
        <v>4</v>
      </c>
      <c r="BP95" s="17">
        <f t="shared" si="167"/>
        <v>664</v>
      </c>
      <c r="BQ95" s="20">
        <f t="shared" si="225"/>
        <v>166</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0</v>
      </c>
      <c r="BJ98" s="17">
        <f t="shared" si="219"/>
        <v>0</v>
      </c>
      <c r="BK98" s="17">
        <f t="shared" si="220"/>
        <v>0</v>
      </c>
      <c r="BL98" s="17">
        <f t="shared" si="221"/>
        <v>0</v>
      </c>
      <c r="BM98" s="17">
        <f t="shared" si="222"/>
        <v>0</v>
      </c>
      <c r="BN98" s="17">
        <f t="shared" si="223"/>
        <v>0</v>
      </c>
      <c r="BO98" s="17">
        <f t="shared" si="224"/>
        <v>12</v>
      </c>
      <c r="BP98" s="17">
        <f t="shared" si="167"/>
        <v>4417</v>
      </c>
      <c r="BQ98" s="17">
        <f t="shared" si="225"/>
        <v>368.08333333333331</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0</v>
      </c>
      <c r="BJ99" s="17">
        <f t="shared" si="219"/>
        <v>0</v>
      </c>
      <c r="BK99" s="17">
        <f t="shared" si="220"/>
        <v>0</v>
      </c>
      <c r="BL99" s="17">
        <f t="shared" si="221"/>
        <v>0</v>
      </c>
      <c r="BM99" s="17">
        <f t="shared" si="222"/>
        <v>0</v>
      </c>
      <c r="BN99" s="17">
        <f t="shared" si="223"/>
        <v>0</v>
      </c>
      <c r="BO99" s="17">
        <f t="shared" si="224"/>
        <v>12</v>
      </c>
      <c r="BP99" s="17">
        <f t="shared" ref="BP99:BP123" si="226">I99+O99+U99+AA99+AG99+AM99+AS99+AY99+BE99</f>
        <v>5129</v>
      </c>
      <c r="BQ99" s="17">
        <f t="shared" si="225"/>
        <v>427.41666666666669</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0</v>
      </c>
      <c r="Z101" s="40">
        <f t="shared" si="230"/>
        <v>0</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18.5</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c r="W104" s="43"/>
      <c r="X104" s="43"/>
      <c r="Y104" s="43"/>
      <c r="Z104" s="43"/>
      <c r="AA104" s="41">
        <f t="shared" ref="AA104:AA109" si="239">SUM(W104:Z104)</f>
        <v>0</v>
      </c>
      <c r="AB104" s="42"/>
      <c r="AC104" s="43"/>
      <c r="AD104" s="43"/>
      <c r="AE104" s="43"/>
      <c r="AF104" s="43"/>
      <c r="AG104" s="41">
        <f t="shared" ref="AG104:AG109" si="240">SUM(AC104:AF104)</f>
        <v>0</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0</v>
      </c>
      <c r="BJ104" s="17">
        <f t="shared" ref="BJ104:BJ111" si="249">SUM((IF(AC104&gt;0,1,0)+(IF(AD104&gt;0,1,0)+(IF(AE104&gt;0,1,0)+(IF(AF104&gt;0,1,0))))))</f>
        <v>0</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12</v>
      </c>
      <c r="BP104" s="17">
        <f t="shared" si="226"/>
        <v>2512</v>
      </c>
      <c r="BQ104" s="20">
        <f t="shared" ref="BQ104:BQ111" si="255">BP104/BO104</f>
        <v>209.33333333333334</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c r="W105" s="43"/>
      <c r="X105" s="43"/>
      <c r="Y105" s="43"/>
      <c r="Z105" s="43"/>
      <c r="AA105" s="41">
        <f t="shared" si="239"/>
        <v>0</v>
      </c>
      <c r="AB105" s="42"/>
      <c r="AC105" s="43"/>
      <c r="AD105" s="43"/>
      <c r="AE105" s="43"/>
      <c r="AF105" s="43"/>
      <c r="AG105" s="41">
        <f t="shared" si="240"/>
        <v>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4</v>
      </c>
      <c r="BG105" s="17">
        <f t="shared" si="246"/>
        <v>3</v>
      </c>
      <c r="BH105" s="17">
        <f t="shared" si="247"/>
        <v>4</v>
      </c>
      <c r="BI105" s="17">
        <f t="shared" si="248"/>
        <v>0</v>
      </c>
      <c r="BJ105" s="17">
        <f t="shared" si="249"/>
        <v>0</v>
      </c>
      <c r="BK105" s="17">
        <f t="shared" si="250"/>
        <v>0</v>
      </c>
      <c r="BL105" s="17">
        <f t="shared" si="251"/>
        <v>0</v>
      </c>
      <c r="BM105" s="17">
        <f t="shared" si="252"/>
        <v>0</v>
      </c>
      <c r="BN105" s="17">
        <f t="shared" si="253"/>
        <v>0</v>
      </c>
      <c r="BO105" s="17">
        <f t="shared" si="254"/>
        <v>11</v>
      </c>
      <c r="BP105" s="17">
        <f t="shared" si="226"/>
        <v>1819</v>
      </c>
      <c r="BQ105" s="20">
        <f t="shared" si="255"/>
        <v>165.36363636363637</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0</v>
      </c>
      <c r="BJ110" s="17">
        <f t="shared" si="249"/>
        <v>0</v>
      </c>
      <c r="BK110" s="17">
        <f t="shared" si="250"/>
        <v>0</v>
      </c>
      <c r="BL110" s="17">
        <f t="shared" si="251"/>
        <v>0</v>
      </c>
      <c r="BM110" s="17">
        <f t="shared" si="252"/>
        <v>0</v>
      </c>
      <c r="BN110" s="17">
        <f t="shared" si="253"/>
        <v>0</v>
      </c>
      <c r="BO110" s="17">
        <f t="shared" si="254"/>
        <v>12</v>
      </c>
      <c r="BP110" s="17">
        <f t="shared" si="226"/>
        <v>4331</v>
      </c>
      <c r="BQ110" s="20">
        <f t="shared" si="255"/>
        <v>360.91666666666669</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0</v>
      </c>
      <c r="BJ111" s="17">
        <f t="shared" si="249"/>
        <v>0</v>
      </c>
      <c r="BK111" s="17">
        <f t="shared" si="250"/>
        <v>0</v>
      </c>
      <c r="BL111" s="17">
        <f t="shared" si="251"/>
        <v>0</v>
      </c>
      <c r="BM111" s="17">
        <f t="shared" si="252"/>
        <v>0</v>
      </c>
      <c r="BN111" s="17">
        <f t="shared" si="253"/>
        <v>0</v>
      </c>
      <c r="BO111" s="17">
        <f t="shared" si="254"/>
        <v>12</v>
      </c>
      <c r="BP111" s="17">
        <f t="shared" si="226"/>
        <v>5071</v>
      </c>
      <c r="BQ111" s="20">
        <f t="shared" si="255"/>
        <v>422.58333333333331</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v>
      </c>
      <c r="X112" s="40">
        <f t="shared" si="260"/>
        <v>0</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2</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0</v>
      </c>
      <c r="X113" s="40">
        <f t="shared" si="260"/>
        <v>0</v>
      </c>
      <c r="Y113" s="40">
        <f t="shared" si="260"/>
        <v>0</v>
      </c>
      <c r="Z113" s="40">
        <f t="shared" si="260"/>
        <v>0</v>
      </c>
      <c r="AA113" s="41">
        <f t="shared" si="260"/>
        <v>0</v>
      </c>
      <c r="AB113" s="42"/>
      <c r="AC113" s="40">
        <f t="shared" si="261"/>
        <v>0</v>
      </c>
      <c r="AD113" s="40">
        <f t="shared" si="261"/>
        <v>0</v>
      </c>
      <c r="AE113" s="40">
        <f t="shared" si="261"/>
        <v>0</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1</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20</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c r="X121" s="43"/>
      <c r="Y121" s="43"/>
      <c r="Z121" s="43"/>
      <c r="AA121" s="41">
        <f t="shared" si="269"/>
        <v>0</v>
      </c>
      <c r="AB121" s="42"/>
      <c r="AC121" s="43"/>
      <c r="AD121" s="43"/>
      <c r="AE121" s="43"/>
      <c r="AF121" s="43"/>
      <c r="AG121" s="41">
        <f t="shared" si="270"/>
        <v>0</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0</v>
      </c>
      <c r="BJ121" s="17">
        <f t="shared" si="279"/>
        <v>0</v>
      </c>
      <c r="BK121" s="17">
        <f t="shared" si="280"/>
        <v>0</v>
      </c>
      <c r="BL121" s="17">
        <f t="shared" si="281"/>
        <v>0</v>
      </c>
      <c r="BM121" s="17">
        <f t="shared" si="282"/>
        <v>0</v>
      </c>
      <c r="BN121" s="17">
        <f t="shared" si="283"/>
        <v>0</v>
      </c>
      <c r="BO121" s="17">
        <f t="shared" si="284"/>
        <v>12</v>
      </c>
      <c r="BP121" s="17">
        <f t="shared" si="226"/>
        <v>192</v>
      </c>
      <c r="BQ121" s="20">
        <f t="shared" si="285"/>
        <v>16</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0</v>
      </c>
      <c r="BJ122" s="17">
        <f t="shared" si="279"/>
        <v>0</v>
      </c>
      <c r="BK122" s="17">
        <f t="shared" si="280"/>
        <v>0</v>
      </c>
      <c r="BL122" s="17">
        <f t="shared" si="281"/>
        <v>0</v>
      </c>
      <c r="BM122" s="17">
        <f t="shared" si="282"/>
        <v>0</v>
      </c>
      <c r="BN122" s="17">
        <f t="shared" si="283"/>
        <v>0</v>
      </c>
      <c r="BO122" s="17">
        <f t="shared" si="284"/>
        <v>12</v>
      </c>
      <c r="BP122" s="17">
        <f t="shared" si="226"/>
        <v>3584</v>
      </c>
      <c r="BQ122" s="20">
        <f t="shared" si="285"/>
        <v>298.66666666666669</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0</v>
      </c>
      <c r="W123" s="40">
        <f>W122+$V$123-W121</f>
        <v>0</v>
      </c>
      <c r="X123" s="40">
        <f t="shared" ref="X123:Z123" si="288">X122+$V$123-X121</f>
        <v>0</v>
      </c>
      <c r="Y123" s="40">
        <f t="shared" si="288"/>
        <v>0</v>
      </c>
      <c r="Z123" s="40">
        <f t="shared" si="288"/>
        <v>0</v>
      </c>
      <c r="AA123" s="41">
        <f>W123+X123+Y123+Z123</f>
        <v>0</v>
      </c>
      <c r="AB123" s="39">
        <f>SUM(AB116:AB121)</f>
        <v>0</v>
      </c>
      <c r="AC123" s="40">
        <f>AC122+$AB$123-AC121</f>
        <v>0</v>
      </c>
      <c r="AD123" s="40">
        <f t="shared" ref="AD123:AF123" si="289">AD122+$AB$123-AD121</f>
        <v>0</v>
      </c>
      <c r="AE123" s="40">
        <f t="shared" si="289"/>
        <v>0</v>
      </c>
      <c r="AF123" s="40">
        <f t="shared" si="289"/>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0</v>
      </c>
      <c r="BJ123" s="17">
        <f t="shared" si="279"/>
        <v>0</v>
      </c>
      <c r="BK123" s="17">
        <f t="shared" si="280"/>
        <v>0</v>
      </c>
      <c r="BL123" s="17">
        <f t="shared" si="281"/>
        <v>0</v>
      </c>
      <c r="BM123" s="17">
        <f t="shared" si="282"/>
        <v>0</v>
      </c>
      <c r="BN123" s="17">
        <f t="shared" si="283"/>
        <v>0</v>
      </c>
      <c r="BO123" s="17">
        <f t="shared" si="284"/>
        <v>12</v>
      </c>
      <c r="BP123" s="17">
        <f t="shared" si="226"/>
        <v>4676</v>
      </c>
      <c r="BQ123" s="20">
        <f t="shared" si="285"/>
        <v>389.66666666666669</v>
      </c>
    </row>
    <row r="124" spans="1:69" ht="15.75" customHeight="1" x14ac:dyDescent="0.25">
      <c r="A124" s="36"/>
      <c r="B124" s="37" t="s">
        <v>36</v>
      </c>
      <c r="C124" s="46"/>
      <c r="D124" s="42"/>
      <c r="E124" s="40">
        <f t="shared" ref="E124:I125" si="291">IF($D$123&gt;0,IF(E122=E110,0.5,IF(E122&gt;E110,1,0)),0)</f>
        <v>0</v>
      </c>
      <c r="F124" s="40">
        <f t="shared" si="291"/>
        <v>0</v>
      </c>
      <c r="G124" s="40">
        <f t="shared" si="291"/>
        <v>0</v>
      </c>
      <c r="H124" s="40">
        <f t="shared" si="291"/>
        <v>0</v>
      </c>
      <c r="I124" s="41">
        <f t="shared" si="291"/>
        <v>0</v>
      </c>
      <c r="J124" s="42"/>
      <c r="K124" s="40">
        <f t="shared" ref="K124:O125" si="292">IF($J$123&gt;0,IF(K122=K59,0.5,IF(K122&gt;K59,1,0)),0)</f>
        <v>0</v>
      </c>
      <c r="L124" s="40">
        <f t="shared" si="292"/>
        <v>0</v>
      </c>
      <c r="M124" s="40">
        <f t="shared" si="292"/>
        <v>0</v>
      </c>
      <c r="N124" s="40">
        <f t="shared" si="292"/>
        <v>0</v>
      </c>
      <c r="O124" s="41">
        <f t="shared" si="292"/>
        <v>0</v>
      </c>
      <c r="P124" s="42"/>
      <c r="Q124" s="40">
        <f t="shared" ref="Q124:U125" si="293">IF($P$123&gt;0,IF(Q122=Q9,0.5,IF(Q122&gt;Q9,1,0)),0)</f>
        <v>0</v>
      </c>
      <c r="R124" s="40">
        <f t="shared" si="293"/>
        <v>0</v>
      </c>
      <c r="S124" s="40">
        <f t="shared" si="293"/>
        <v>0</v>
      </c>
      <c r="T124" s="40">
        <f t="shared" si="293"/>
        <v>0</v>
      </c>
      <c r="U124" s="41">
        <f t="shared" si="293"/>
        <v>0</v>
      </c>
      <c r="V124" s="42"/>
      <c r="W124" s="40">
        <f t="shared" ref="W124:AA125" si="294">IF($V$123&gt;0,IF(W122=W22,0.5,IF(W122&gt;W22,1,0)),0)</f>
        <v>0</v>
      </c>
      <c r="X124" s="40">
        <f t="shared" si="294"/>
        <v>0</v>
      </c>
      <c r="Y124" s="40">
        <f t="shared" si="294"/>
        <v>0</v>
      </c>
      <c r="Z124" s="40">
        <f t="shared" si="294"/>
        <v>0</v>
      </c>
      <c r="AA124" s="41">
        <f t="shared" si="294"/>
        <v>0</v>
      </c>
      <c r="AB124" s="42"/>
      <c r="AC124" s="40">
        <f t="shared" ref="AC124:AG125" si="295">IF($AB$123&gt;0,IF(AC122=AC86,0.5,IF(AC122&gt;AC86,1,0)),0)</f>
        <v>0</v>
      </c>
      <c r="AD124" s="40">
        <f t="shared" si="295"/>
        <v>0</v>
      </c>
      <c r="AE124" s="40">
        <f t="shared" si="295"/>
        <v>0</v>
      </c>
      <c r="AF124" s="40">
        <f t="shared" si="295"/>
        <v>0</v>
      </c>
      <c r="AG124" s="41">
        <f t="shared" si="295"/>
        <v>0</v>
      </c>
      <c r="AH124" s="42"/>
      <c r="AI124" s="40">
        <f t="shared" ref="AI124:AM125" si="296">IF($AH$123&gt;0,IF(AI122=AI47,0.5,IF(AI122&gt;AI47,1,0)),0)</f>
        <v>0</v>
      </c>
      <c r="AJ124" s="40">
        <f t="shared" si="296"/>
        <v>0</v>
      </c>
      <c r="AK124" s="40">
        <f t="shared" si="296"/>
        <v>0</v>
      </c>
      <c r="AL124" s="40">
        <f t="shared" si="296"/>
        <v>0</v>
      </c>
      <c r="AM124" s="41">
        <f t="shared" si="296"/>
        <v>0</v>
      </c>
      <c r="AN124" s="42"/>
      <c r="AO124" s="40">
        <f t="shared" ref="AO124:AS125" si="297">IF($AN$123&gt;0,IF(AO122=AO35,0.5,IF(AO122&gt;AO35,1,0)),0)</f>
        <v>0</v>
      </c>
      <c r="AP124" s="40">
        <f t="shared" si="297"/>
        <v>0</v>
      </c>
      <c r="AQ124" s="40">
        <f t="shared" si="297"/>
        <v>0</v>
      </c>
      <c r="AR124" s="40">
        <f t="shared" si="297"/>
        <v>0</v>
      </c>
      <c r="AS124" s="41">
        <f t="shared" si="297"/>
        <v>0</v>
      </c>
      <c r="AT124" s="42"/>
      <c r="AU124" s="40">
        <f t="shared" ref="AU124:AY125" si="298">IF($AT$123&gt;0,IF(AU122=AU72,0.5,IF(AU122&gt;AU72,1,0)),0)</f>
        <v>0</v>
      </c>
      <c r="AV124" s="40">
        <f t="shared" si="298"/>
        <v>0</v>
      </c>
      <c r="AW124" s="40">
        <f t="shared" si="298"/>
        <v>0</v>
      </c>
      <c r="AX124" s="40">
        <f t="shared" si="298"/>
        <v>0</v>
      </c>
      <c r="AY124" s="41">
        <f t="shared" si="298"/>
        <v>0</v>
      </c>
      <c r="AZ124" s="42"/>
      <c r="BA124" s="40">
        <f t="shared" ref="BA124:BE125" si="299">IF($AZ$123&gt;0,IF(BA122=BA98,0.5,IF(BA122&gt;BA98,1,0)),0)</f>
        <v>0</v>
      </c>
      <c r="BB124" s="40">
        <f t="shared" si="299"/>
        <v>0</v>
      </c>
      <c r="BC124" s="40">
        <f t="shared" si="299"/>
        <v>0</v>
      </c>
      <c r="BD124" s="40">
        <f t="shared" si="299"/>
        <v>0</v>
      </c>
      <c r="BE124" s="41">
        <f t="shared" si="299"/>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1"/>
        <v>0</v>
      </c>
      <c r="F125" s="40">
        <f t="shared" si="291"/>
        <v>0</v>
      </c>
      <c r="G125" s="40">
        <f t="shared" si="291"/>
        <v>0</v>
      </c>
      <c r="H125" s="40">
        <f t="shared" si="291"/>
        <v>0</v>
      </c>
      <c r="I125" s="41">
        <f t="shared" si="291"/>
        <v>0</v>
      </c>
      <c r="J125" s="42"/>
      <c r="K125" s="40">
        <f t="shared" si="292"/>
        <v>0</v>
      </c>
      <c r="L125" s="40">
        <f t="shared" si="292"/>
        <v>0</v>
      </c>
      <c r="M125" s="40">
        <f t="shared" si="292"/>
        <v>0</v>
      </c>
      <c r="N125" s="40">
        <f t="shared" si="292"/>
        <v>0</v>
      </c>
      <c r="O125" s="41">
        <f t="shared" si="292"/>
        <v>0</v>
      </c>
      <c r="P125" s="42"/>
      <c r="Q125" s="40">
        <f t="shared" si="293"/>
        <v>0</v>
      </c>
      <c r="R125" s="40">
        <f t="shared" si="293"/>
        <v>0</v>
      </c>
      <c r="S125" s="40">
        <f t="shared" si="293"/>
        <v>0</v>
      </c>
      <c r="T125" s="40">
        <f t="shared" si="293"/>
        <v>0</v>
      </c>
      <c r="U125" s="41">
        <f t="shared" si="293"/>
        <v>0</v>
      </c>
      <c r="V125" s="42"/>
      <c r="W125" s="40">
        <f t="shared" si="294"/>
        <v>0</v>
      </c>
      <c r="X125" s="40">
        <f t="shared" si="294"/>
        <v>0</v>
      </c>
      <c r="Y125" s="40">
        <f t="shared" si="294"/>
        <v>0</v>
      </c>
      <c r="Z125" s="40">
        <f t="shared" si="294"/>
        <v>0</v>
      </c>
      <c r="AA125" s="41">
        <f t="shared" si="294"/>
        <v>0</v>
      </c>
      <c r="AB125" s="42"/>
      <c r="AC125" s="40">
        <f t="shared" si="295"/>
        <v>0</v>
      </c>
      <c r="AD125" s="40">
        <f t="shared" si="295"/>
        <v>0</v>
      </c>
      <c r="AE125" s="40">
        <f t="shared" si="295"/>
        <v>0</v>
      </c>
      <c r="AF125" s="40">
        <f t="shared" si="295"/>
        <v>0</v>
      </c>
      <c r="AG125" s="41">
        <f t="shared" si="295"/>
        <v>0</v>
      </c>
      <c r="AH125" s="42"/>
      <c r="AI125" s="40">
        <f t="shared" si="296"/>
        <v>0</v>
      </c>
      <c r="AJ125" s="40">
        <f t="shared" si="296"/>
        <v>0</v>
      </c>
      <c r="AK125" s="40">
        <f t="shared" si="296"/>
        <v>0</v>
      </c>
      <c r="AL125" s="40">
        <f t="shared" si="296"/>
        <v>0</v>
      </c>
      <c r="AM125" s="41">
        <f t="shared" si="296"/>
        <v>0</v>
      </c>
      <c r="AN125" s="42"/>
      <c r="AO125" s="40">
        <f t="shared" si="297"/>
        <v>0</v>
      </c>
      <c r="AP125" s="40">
        <f t="shared" si="297"/>
        <v>0</v>
      </c>
      <c r="AQ125" s="40">
        <f t="shared" si="297"/>
        <v>0</v>
      </c>
      <c r="AR125" s="40">
        <f t="shared" si="297"/>
        <v>0</v>
      </c>
      <c r="AS125" s="41">
        <f t="shared" si="297"/>
        <v>0</v>
      </c>
      <c r="AT125" s="42"/>
      <c r="AU125" s="40">
        <f t="shared" si="298"/>
        <v>0</v>
      </c>
      <c r="AV125" s="40">
        <f t="shared" si="298"/>
        <v>0</v>
      </c>
      <c r="AW125" s="40">
        <f t="shared" si="298"/>
        <v>0</v>
      </c>
      <c r="AX125" s="40">
        <f t="shared" si="298"/>
        <v>0</v>
      </c>
      <c r="AY125" s="41">
        <f t="shared" si="298"/>
        <v>0</v>
      </c>
      <c r="AZ125" s="42"/>
      <c r="BA125" s="40">
        <f t="shared" si="299"/>
        <v>0</v>
      </c>
      <c r="BB125" s="40">
        <f t="shared" si="299"/>
        <v>0</v>
      </c>
      <c r="BC125" s="40">
        <f t="shared" si="299"/>
        <v>0</v>
      </c>
      <c r="BD125" s="40">
        <f t="shared" si="299"/>
        <v>0</v>
      </c>
      <c r="BE125" s="41">
        <f t="shared" si="299"/>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0</v>
      </c>
      <c r="AB129" s="101"/>
      <c r="AC129" s="102"/>
      <c r="AD129" s="102"/>
      <c r="AE129" s="102"/>
      <c r="AF129" s="102"/>
      <c r="AG129" s="104">
        <f>AG122+AG110+AG98+AG86+AG72+AG59+AG47+AG35+AG22+AG9</f>
        <v>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0</v>
      </c>
      <c r="AB130" s="108"/>
      <c r="AC130" s="109"/>
      <c r="AD130" s="109"/>
      <c r="AE130" s="109"/>
      <c r="AF130" s="109"/>
      <c r="AG130" s="110">
        <f>AG129/64</f>
        <v>0</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2982D-80A7-442D-BBD9-E6BCF62D4289}">
  <dimension ref="A1"/>
  <sheetViews>
    <sheetView workbookViewId="0"/>
  </sheetViews>
  <sheetFormatPr baseColWidth="10"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0" workbookViewId="0">
      <selection activeCell="J30" sqref="J30"/>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26.25" customHeight="1" x14ac:dyDescent="0.2">
      <c r="A1" s="111" t="s">
        <v>76</v>
      </c>
      <c r="B1" s="111" t="s">
        <v>77</v>
      </c>
      <c r="C1" s="111" t="s">
        <v>78</v>
      </c>
      <c r="D1" s="111" t="s">
        <v>79</v>
      </c>
      <c r="E1" s="111" t="s">
        <v>21</v>
      </c>
      <c r="F1" s="111" t="s">
        <v>22</v>
      </c>
      <c r="G1" s="112" t="s">
        <v>23</v>
      </c>
      <c r="H1" s="112" t="s">
        <v>25</v>
      </c>
    </row>
    <row r="2" spans="1:8" hidden="1" x14ac:dyDescent="0.2">
      <c r="A2" s="17">
        <f>'Détail par équipe'!B6</f>
        <v>4</v>
      </c>
      <c r="B2" s="17">
        <f>'Détail par équipe'!C6</f>
        <v>0</v>
      </c>
      <c r="C2" s="20"/>
      <c r="D2" s="20"/>
      <c r="E2" s="113">
        <f>ROUNDDOWN('Détail par équipe'!BO6+C2,0)</f>
        <v>0</v>
      </c>
      <c r="F2" s="113">
        <f>ROUNDDOWN('Détail par équipe'!BP6+D2,0)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113">
        <f>ROUNDDOWN('Détail par équipe'!BO18+C3,0)</f>
        <v>0</v>
      </c>
      <c r="F3" s="113">
        <f>ROUNDDOWN('Détail par équipe'!BP18+D3,0)</f>
        <v>0</v>
      </c>
      <c r="G3" s="21" t="e">
        <f t="shared" si="0"/>
        <v>#DIV/0!</v>
      </c>
      <c r="H3" s="21" t="e">
        <f t="shared" si="1"/>
        <v>#DIV/0!</v>
      </c>
    </row>
    <row r="4" spans="1:8" hidden="1" x14ac:dyDescent="0.2">
      <c r="A4" s="17">
        <f>'Détail par équipe'!B108</f>
        <v>5</v>
      </c>
      <c r="B4" s="17">
        <f>'Détail par équipe'!C108</f>
        <v>0</v>
      </c>
      <c r="C4" s="20"/>
      <c r="D4" s="20"/>
      <c r="E4" s="113">
        <f>ROUNDDOWN('Détail par équipe'!BO108+C4,0)</f>
        <v>0</v>
      </c>
      <c r="F4" s="113">
        <f>ROUNDDOWN('Détail par équipe'!BP108+D4,0)</f>
        <v>0</v>
      </c>
      <c r="G4" s="21" t="e">
        <f t="shared" si="0"/>
        <v>#DIV/0!</v>
      </c>
      <c r="H4" s="21" t="e">
        <f t="shared" si="1"/>
        <v>#DIV/0!</v>
      </c>
    </row>
    <row r="5" spans="1:8" hidden="1" x14ac:dyDescent="0.2">
      <c r="A5" s="17">
        <f>'Détail par équipe'!B7</f>
        <v>5</v>
      </c>
      <c r="B5" s="17">
        <f>'Détail par équipe'!C7</f>
        <v>0</v>
      </c>
      <c r="C5" s="20"/>
      <c r="D5" s="20"/>
      <c r="E5" s="113">
        <f>ROUNDDOWN('Détail par équipe'!BO7+C5,0)</f>
        <v>0</v>
      </c>
      <c r="F5" s="113">
        <f>ROUNDDOWN('Détail par équipe'!BP7+D5,0)</f>
        <v>0</v>
      </c>
      <c r="G5" s="21" t="e">
        <f t="shared" si="0"/>
        <v>#DIV/0!</v>
      </c>
      <c r="H5" s="21" t="e">
        <f t="shared" si="1"/>
        <v>#DIV/0!</v>
      </c>
    </row>
    <row r="6" spans="1:8" hidden="1" x14ac:dyDescent="0.2">
      <c r="A6" s="17">
        <f>'Détail par équipe'!B19</f>
        <v>5</v>
      </c>
      <c r="B6" s="17">
        <f>'Détail par équipe'!C19</f>
        <v>0</v>
      </c>
      <c r="C6" s="20"/>
      <c r="D6" s="20"/>
      <c r="E6" s="113">
        <f>ROUNDDOWN('Détail par équipe'!BO19+C6,0)</f>
        <v>0</v>
      </c>
      <c r="F6" s="113">
        <f>ROUNDDOWN('Détail par équipe'!BP19+D6,0)</f>
        <v>0</v>
      </c>
      <c r="G6" s="21" t="e">
        <f t="shared" si="0"/>
        <v>#DIV/0!</v>
      </c>
      <c r="H6" s="21" t="e">
        <f t="shared" si="1"/>
        <v>#DIV/0!</v>
      </c>
    </row>
    <row r="7" spans="1:8" hidden="1" x14ac:dyDescent="0.2">
      <c r="A7" s="17">
        <f>'Détail par équipe'!B32</f>
        <v>5</v>
      </c>
      <c r="B7" s="17">
        <f>'Détail par équipe'!C32</f>
        <v>0</v>
      </c>
      <c r="C7" s="20"/>
      <c r="D7" s="20"/>
      <c r="E7" s="113">
        <f>ROUNDDOWN('Détail par équipe'!BO32+C7,0)</f>
        <v>0</v>
      </c>
      <c r="F7" s="113">
        <f>ROUNDDOWN('Détail par équipe'!BP32+D7,0)</f>
        <v>0</v>
      </c>
      <c r="G7" s="21" t="e">
        <f t="shared" si="0"/>
        <v>#DIV/0!</v>
      </c>
      <c r="H7" s="21" t="e">
        <f t="shared" si="1"/>
        <v>#DIV/0!</v>
      </c>
    </row>
    <row r="8" spans="1:8" hidden="1" x14ac:dyDescent="0.2">
      <c r="A8" s="17">
        <f>'Détail par équipe'!B57</f>
        <v>5</v>
      </c>
      <c r="B8" s="17">
        <f>'Détail par équipe'!C57</f>
        <v>0</v>
      </c>
      <c r="C8" s="20"/>
      <c r="D8" s="20"/>
      <c r="E8" s="113">
        <f>ROUNDDOWN('Détail par équipe'!BO57+C8,0)</f>
        <v>0</v>
      </c>
      <c r="F8" s="113">
        <f>ROUNDDOWN('Détail par équipe'!BP57+D8,0)</f>
        <v>0</v>
      </c>
      <c r="G8" s="21" t="e">
        <f t="shared" si="0"/>
        <v>#DIV/0!</v>
      </c>
      <c r="H8" s="21" t="e">
        <f t="shared" si="1"/>
        <v>#DIV/0!</v>
      </c>
    </row>
    <row r="9" spans="1:8" hidden="1" x14ac:dyDescent="0.2">
      <c r="A9" s="17">
        <f>'Détail par équipe'!B69</f>
        <v>5</v>
      </c>
      <c r="B9" s="17">
        <f>'Détail par équipe'!C69</f>
        <v>0</v>
      </c>
      <c r="C9" s="20"/>
      <c r="D9" s="20"/>
      <c r="E9" s="113">
        <f>ROUNDDOWN('Détail par équipe'!BO69+C9,0)</f>
        <v>0</v>
      </c>
      <c r="F9" s="113">
        <f>ROUNDDOWN('Détail par équipe'!BP69+D9,0)</f>
        <v>0</v>
      </c>
      <c r="G9" s="21" t="e">
        <f t="shared" si="0"/>
        <v>#DIV/0!</v>
      </c>
      <c r="H9" s="21" t="e">
        <f t="shared" si="1"/>
        <v>#DIV/0!</v>
      </c>
    </row>
    <row r="10" spans="1:8" hidden="1" x14ac:dyDescent="0.2">
      <c r="A10" s="17">
        <f>'Détail par équipe'!B120</f>
        <v>5</v>
      </c>
      <c r="B10" s="17">
        <f>'Détail par équipe'!C120</f>
        <v>0</v>
      </c>
      <c r="C10" s="20"/>
      <c r="D10" s="20"/>
      <c r="E10" s="113">
        <f>ROUNDDOWN('Détail par équipe'!BO120+C10,0)</f>
        <v>0</v>
      </c>
      <c r="F10" s="113">
        <f>ROUNDDOWN('Détail par équipe'!BP120+D10,0)</f>
        <v>0</v>
      </c>
      <c r="G10" s="21" t="e">
        <f t="shared" si="0"/>
        <v>#DIV/0!</v>
      </c>
      <c r="H10" s="21" t="e">
        <f t="shared" si="1"/>
        <v>#DIV/0!</v>
      </c>
    </row>
    <row r="11" spans="1:8" hidden="1" x14ac:dyDescent="0.2">
      <c r="A11" s="17">
        <f>'Détail par équipe'!B33</f>
        <v>6</v>
      </c>
      <c r="B11" s="17">
        <f>'Détail par équipe'!C33</f>
        <v>0</v>
      </c>
      <c r="C11" s="20"/>
      <c r="D11" s="20"/>
      <c r="E11" s="113">
        <f>ROUNDDOWN('Détail par équipe'!BO33+C11,0)</f>
        <v>0</v>
      </c>
      <c r="F11" s="113">
        <f>ROUNDDOWN('Détail par équipe'!BP33+D11,0)</f>
        <v>0</v>
      </c>
      <c r="G11" s="21" t="e">
        <f t="shared" si="0"/>
        <v>#DIV/0!</v>
      </c>
      <c r="H11" s="21" t="e">
        <f t="shared" si="1"/>
        <v>#DIV/0!</v>
      </c>
    </row>
    <row r="12" spans="1:8" hidden="1" x14ac:dyDescent="0.2">
      <c r="A12" s="17">
        <f>'Détail par équipe'!B46</f>
        <v>6</v>
      </c>
      <c r="B12" s="17">
        <f>'Détail par équipe'!C46</f>
        <v>0</v>
      </c>
      <c r="C12" s="20"/>
      <c r="D12" s="20"/>
      <c r="E12" s="113">
        <f>ROUNDDOWN('Détail par équipe'!BO46+C12,0)</f>
        <v>0</v>
      </c>
      <c r="F12" s="113">
        <f>ROUNDDOWN('Détail par équipe'!BP46+D12,0)</f>
        <v>0</v>
      </c>
      <c r="G12" s="21" t="e">
        <f t="shared" si="0"/>
        <v>#DIV/0!</v>
      </c>
      <c r="H12" s="21" t="e">
        <f t="shared" si="1"/>
        <v>#DIV/0!</v>
      </c>
    </row>
    <row r="13" spans="1:8" hidden="1" x14ac:dyDescent="0.2">
      <c r="A13" s="17">
        <f>'Détail par équipe'!B70</f>
        <v>6</v>
      </c>
      <c r="B13" s="17">
        <f>'Détail par équipe'!C70</f>
        <v>0</v>
      </c>
      <c r="C13" s="20"/>
      <c r="D13" s="20"/>
      <c r="E13" s="113">
        <f>ROUNDDOWN('Détail par équipe'!BO70+C13,0)</f>
        <v>0</v>
      </c>
      <c r="F13" s="113">
        <f>ROUNDDOWN('Détail par équipe'!BP70+D13,0)</f>
        <v>0</v>
      </c>
      <c r="G13" s="21" t="e">
        <f t="shared" si="0"/>
        <v>#DIV/0!</v>
      </c>
      <c r="H13" s="21" t="e">
        <f t="shared" si="1"/>
        <v>#DIV/0!</v>
      </c>
    </row>
    <row r="14" spans="1:8" hidden="1" x14ac:dyDescent="0.2">
      <c r="A14" s="17">
        <f>'Détail par équipe'!B83</f>
        <v>6</v>
      </c>
      <c r="B14" s="17">
        <f>'Détail par équipe'!C83</f>
        <v>0</v>
      </c>
      <c r="C14" s="20"/>
      <c r="D14" s="20"/>
      <c r="E14" s="113">
        <f>ROUNDDOWN('Détail par équipe'!BO83+C14,0)</f>
        <v>0</v>
      </c>
      <c r="F14" s="113">
        <f>ROUNDDOWN('Détail par équipe'!BP83+D14,0)</f>
        <v>0</v>
      </c>
      <c r="G14" s="21" t="e">
        <f t="shared" si="0"/>
        <v>#DIV/0!</v>
      </c>
      <c r="H14" s="21" t="e">
        <f t="shared" si="1"/>
        <v>#DIV/0!</v>
      </c>
    </row>
    <row r="15" spans="1:8" hidden="1" x14ac:dyDescent="0.2">
      <c r="A15" s="17">
        <f>'Détail par équipe'!B84</f>
        <v>7</v>
      </c>
      <c r="B15" s="17">
        <f>'Détail par équipe'!C84</f>
        <v>0</v>
      </c>
      <c r="C15" s="20"/>
      <c r="D15" s="20"/>
      <c r="E15" s="113">
        <f>ROUNDDOWN('Détail par équipe'!BO84+C15,0)</f>
        <v>0</v>
      </c>
      <c r="F15" s="113">
        <f>ROUNDDOWN('Détail par équipe'!BP84+D15,0)</f>
        <v>0</v>
      </c>
      <c r="G15" s="21" t="e">
        <f t="shared" si="0"/>
        <v>#DIV/0!</v>
      </c>
      <c r="H15" s="21" t="e">
        <f t="shared" si="1"/>
        <v>#DIV/0!</v>
      </c>
    </row>
    <row r="16" spans="1:8" hidden="1" x14ac:dyDescent="0.2">
      <c r="A16" s="17">
        <f>'Détail par équipe'!B85</f>
        <v>8</v>
      </c>
      <c r="B16" s="17">
        <f>'Détail par équipe'!C85</f>
        <v>0</v>
      </c>
      <c r="C16" s="20"/>
      <c r="D16" s="20"/>
      <c r="E16" s="113">
        <f>'Détail par équipe'!BO85+C16</f>
        <v>0</v>
      </c>
      <c r="F16" s="113">
        <f>'Détail par équipe'!BP85+D16</f>
        <v>0</v>
      </c>
      <c r="G16" s="21" t="e">
        <f t="shared" si="0"/>
        <v>#DIV/0!</v>
      </c>
      <c r="H16" s="21" t="e">
        <f t="shared" si="1"/>
        <v>#DIV/0!</v>
      </c>
    </row>
    <row r="17" spans="1:8" x14ac:dyDescent="0.2">
      <c r="A17" s="10" t="str">
        <f>'Détail par équipe'!B65</f>
        <v>Bourgeois</v>
      </c>
      <c r="B17" s="10" t="str">
        <f>'Détail par équipe'!C65</f>
        <v>Anne</v>
      </c>
      <c r="C17" s="20">
        <v>36</v>
      </c>
      <c r="D17" s="20">
        <v>5878</v>
      </c>
      <c r="E17" s="113">
        <f>ROUNDDOWN('Détail par équipe'!BO65+C17,0)</f>
        <v>44</v>
      </c>
      <c r="F17" s="113">
        <f>ROUNDDOWN('Détail par équipe'!BP65+D17,0)</f>
        <v>7272</v>
      </c>
      <c r="G17" s="114">
        <f t="shared" si="0"/>
        <v>165</v>
      </c>
      <c r="H17" s="114">
        <f t="shared" si="1"/>
        <v>38</v>
      </c>
    </row>
    <row r="18" spans="1:8" x14ac:dyDescent="0.2">
      <c r="A18" s="17" t="str">
        <f>'Détail par équipe'!B118</f>
        <v>Brunaud</v>
      </c>
      <c r="B18" s="17" t="str">
        <f>'Détail par équipe'!C118</f>
        <v>Michèle</v>
      </c>
      <c r="C18" s="20">
        <v>4</v>
      </c>
      <c r="D18" s="20">
        <v>558</v>
      </c>
      <c r="E18" s="113">
        <f>ROUNDDOWN('Détail par équipe'!BO118+C18,0)</f>
        <v>4</v>
      </c>
      <c r="F18" s="113">
        <f>ROUNDDOWN('Détail par équipe'!BP118+D18,0)</f>
        <v>558</v>
      </c>
      <c r="G18" s="21">
        <f t="shared" si="0"/>
        <v>139</v>
      </c>
      <c r="H18" s="21">
        <f t="shared" si="1"/>
        <v>56</v>
      </c>
    </row>
    <row r="19" spans="1:8" x14ac:dyDescent="0.2">
      <c r="A19" s="17" t="str">
        <f>'Détail par équipe'!B5</f>
        <v>Coquillard</v>
      </c>
      <c r="B19" s="17" t="str">
        <f>'Détail par équipe'!C5</f>
        <v>Christophe</v>
      </c>
      <c r="C19" s="20">
        <v>16</v>
      </c>
      <c r="D19" s="20">
        <v>3097</v>
      </c>
      <c r="E19" s="113">
        <f>ROUNDDOWN('Détail par équipe'!BO5+C19,0)</f>
        <v>20</v>
      </c>
      <c r="F19" s="113">
        <f>ROUNDDOWN('Détail par équipe'!BP5+D19,0)</f>
        <v>3809</v>
      </c>
      <c r="G19" s="21">
        <f t="shared" si="0"/>
        <v>190</v>
      </c>
      <c r="H19" s="21">
        <f t="shared" si="1"/>
        <v>21</v>
      </c>
    </row>
    <row r="20" spans="1:8" x14ac:dyDescent="0.2">
      <c r="A20" s="10" t="str">
        <f>'Détail par équipe'!B28</f>
        <v>Dehorter</v>
      </c>
      <c r="B20" s="10" t="str">
        <f>'Détail par équipe'!C28</f>
        <v>Pascal</v>
      </c>
      <c r="C20" s="20">
        <v>12</v>
      </c>
      <c r="D20" s="20">
        <v>2251</v>
      </c>
      <c r="E20" s="113">
        <f>ROUNDDOWN('Détail par équipe'!BO28+C20,0)</f>
        <v>12</v>
      </c>
      <c r="F20" s="113">
        <f>ROUNDDOWN('Détail par équipe'!BP28+D20,0)</f>
        <v>2251</v>
      </c>
      <c r="G20" s="114">
        <f t="shared" si="0"/>
        <v>187</v>
      </c>
      <c r="H20" s="114">
        <f t="shared" si="1"/>
        <v>23</v>
      </c>
    </row>
    <row r="21" spans="1:8" x14ac:dyDescent="0.2">
      <c r="A21" s="17" t="str">
        <f>'Détail par équipe'!B117</f>
        <v>Evangelista</v>
      </c>
      <c r="B21" s="17" t="str">
        <f>'Détail par équipe'!C117</f>
        <v>Sylvie</v>
      </c>
      <c r="C21" s="20">
        <v>36</v>
      </c>
      <c r="D21" s="20">
        <v>5432</v>
      </c>
      <c r="E21" s="113">
        <f>ROUNDDOWN('Détail par équipe'!BO117+C21,0)</f>
        <v>44</v>
      </c>
      <c r="F21" s="113">
        <f>ROUNDDOWN('Détail par équipe'!BP117+D21,0)</f>
        <v>6569</v>
      </c>
      <c r="G21" s="21">
        <f t="shared" si="0"/>
        <v>149</v>
      </c>
      <c r="H21" s="21">
        <f t="shared" si="1"/>
        <v>49</v>
      </c>
    </row>
    <row r="22" spans="1:8" x14ac:dyDescent="0.2">
      <c r="A22" s="17" t="str">
        <f>'Détail par équipe'!B105</f>
        <v>Gouyon</v>
      </c>
      <c r="B22" s="17" t="str">
        <f>'Détail par équipe'!C105</f>
        <v>Stéphane</v>
      </c>
      <c r="C22" s="20">
        <v>60</v>
      </c>
      <c r="D22" s="20">
        <v>9396</v>
      </c>
      <c r="E22" s="113">
        <f>ROUNDDOWN('Détail par équipe'!BO105+C22,0)</f>
        <v>71</v>
      </c>
      <c r="F22" s="113">
        <f>ROUNDDOWN('Détail par équipe'!BP105+D22,0)</f>
        <v>11215</v>
      </c>
      <c r="G22" s="21">
        <f t="shared" si="0"/>
        <v>157</v>
      </c>
      <c r="H22" s="21">
        <f t="shared" si="1"/>
        <v>44</v>
      </c>
    </row>
    <row r="23" spans="1:8" ht="13.5" customHeight="1" x14ac:dyDescent="0.2">
      <c r="A23" s="10" t="str">
        <f>'Détail par équipe'!B41</f>
        <v>Grant</v>
      </c>
      <c r="B23" s="10" t="str">
        <f>'Détail par équipe'!C41</f>
        <v>Olivier</v>
      </c>
      <c r="C23" s="20">
        <v>40</v>
      </c>
      <c r="D23" s="20">
        <v>7247</v>
      </c>
      <c r="E23" s="113">
        <f>ROUNDDOWN('Détail par équipe'!BO41+C23,0)</f>
        <v>44</v>
      </c>
      <c r="F23" s="113">
        <f>ROUNDDOWN('Détail par équipe'!BP41+D23,0)</f>
        <v>8039</v>
      </c>
      <c r="G23" s="114">
        <f t="shared" si="0"/>
        <v>182</v>
      </c>
      <c r="H23" s="114">
        <f t="shared" si="1"/>
        <v>26</v>
      </c>
    </row>
    <row r="24" spans="1:8" ht="13.5" customHeight="1" x14ac:dyDescent="0.2">
      <c r="A24" s="17" t="str">
        <f>'Détail par équipe'!B95</f>
        <v>Grosjean</v>
      </c>
      <c r="B24" s="17" t="str">
        <f>'Détail par équipe'!C95</f>
        <v>Louis</v>
      </c>
      <c r="C24" s="20">
        <v>48</v>
      </c>
      <c r="D24" s="20">
        <v>7338</v>
      </c>
      <c r="E24" s="113">
        <f>ROUNDDOWN('Détail par équipe'!BO95+C24,0)</f>
        <v>52</v>
      </c>
      <c r="F24" s="113">
        <f>ROUNDDOWN('Détail par équipe'!BP95+D24,0)</f>
        <v>8002</v>
      </c>
      <c r="G24" s="21">
        <f t="shared" si="0"/>
        <v>153</v>
      </c>
      <c r="H24" s="21">
        <f t="shared" si="1"/>
        <v>46</v>
      </c>
    </row>
    <row r="25" spans="1:8" ht="13.5" customHeight="1" x14ac:dyDescent="0.2">
      <c r="A25" s="17" t="str">
        <f>'Détail par équipe'!B82</f>
        <v>Guesdon</v>
      </c>
      <c r="B25" s="17" t="str">
        <f>'Détail par équipe'!C82</f>
        <v>Eric</v>
      </c>
      <c r="C25" s="20">
        <v>4</v>
      </c>
      <c r="D25" s="20">
        <v>677</v>
      </c>
      <c r="E25" s="113">
        <f>ROUNDDOWN('Détail par équipe'!BO82+C25,0)</f>
        <v>4</v>
      </c>
      <c r="F25" s="113">
        <f>ROUNDDOWN('Détail par équipe'!BP82+D25,0)</f>
        <v>677</v>
      </c>
      <c r="G25" s="21">
        <f t="shared" si="0"/>
        <v>169</v>
      </c>
      <c r="H25" s="21">
        <f t="shared" si="1"/>
        <v>35</v>
      </c>
    </row>
    <row r="26" spans="1:8" ht="13.5" customHeight="1" x14ac:dyDescent="0.2">
      <c r="A26" s="17" t="str">
        <f>'Détail par équipe'!B107</f>
        <v>Jourdan</v>
      </c>
      <c r="B26" s="17" t="str">
        <f>'Détail par équipe'!C107</f>
        <v>Isabelle</v>
      </c>
      <c r="C26" s="20">
        <v>4</v>
      </c>
      <c r="D26" s="20">
        <v>661</v>
      </c>
      <c r="E26" s="113">
        <f>ROUNDDOWN('Détail par équipe'!BO107+C26,0)</f>
        <v>4</v>
      </c>
      <c r="F26" s="113">
        <f>ROUNDDOWN('Détail par équipe'!BP107+D26,0)</f>
        <v>661</v>
      </c>
      <c r="G26" s="21">
        <f t="shared" si="0"/>
        <v>165</v>
      </c>
      <c r="H26" s="21">
        <f t="shared" si="1"/>
        <v>38</v>
      </c>
    </row>
    <row r="27" spans="1:8" ht="13.5" customHeight="1" x14ac:dyDescent="0.2">
      <c r="A27" s="10" t="str">
        <f>'Détail par équipe'!B93</f>
        <v>Jugie</v>
      </c>
      <c r="B27" s="10" t="str">
        <f>'Détail par équipe'!C93</f>
        <v>Jean-Pierre</v>
      </c>
      <c r="C27" s="20">
        <v>4</v>
      </c>
      <c r="D27" s="20">
        <v>763</v>
      </c>
      <c r="E27" s="113">
        <f>ROUNDDOWN('Détail par équipe'!BO93+C27,0)</f>
        <v>4</v>
      </c>
      <c r="F27" s="113">
        <f>ROUNDDOWN('Détail par équipe'!BP93+D27,0)</f>
        <v>763</v>
      </c>
      <c r="G27" s="114">
        <f t="shared" si="0"/>
        <v>190</v>
      </c>
      <c r="H27" s="114">
        <f t="shared" si="1"/>
        <v>21</v>
      </c>
    </row>
    <row r="28" spans="1:8" ht="13.5" customHeight="1" x14ac:dyDescent="0.2">
      <c r="A28" s="10" t="str">
        <f>'Détail par équipe'!B78</f>
        <v>Lafournière</v>
      </c>
      <c r="B28" s="10" t="str">
        <f>'Détail par équipe'!C78</f>
        <v>Michel</v>
      </c>
      <c r="C28" s="20">
        <v>68</v>
      </c>
      <c r="D28" s="20">
        <v>13148</v>
      </c>
      <c r="E28" s="113">
        <f>ROUNDDOWN('Détail par équipe'!BO78+C28,0)</f>
        <v>80</v>
      </c>
      <c r="F28" s="113">
        <f>ROUNDDOWN('Détail par équipe'!BP78+D28,0)</f>
        <v>15507</v>
      </c>
      <c r="G28" s="114">
        <f t="shared" si="0"/>
        <v>193</v>
      </c>
      <c r="H28" s="114">
        <f t="shared" si="1"/>
        <v>18</v>
      </c>
    </row>
    <row r="29" spans="1:8" ht="13.5" customHeight="1" x14ac:dyDescent="0.2">
      <c r="A29" s="10" t="str">
        <f>'Détail par équipe'!B54</f>
        <v>Lavergne</v>
      </c>
      <c r="B29" s="10" t="str">
        <f>'Détail par équipe'!C54</f>
        <v>Thierry</v>
      </c>
      <c r="C29" s="20">
        <v>48</v>
      </c>
      <c r="D29" s="20">
        <v>10020</v>
      </c>
      <c r="E29" s="113">
        <f>ROUNDDOWN('Détail par équipe'!BO54+C29,0)</f>
        <v>56</v>
      </c>
      <c r="F29" s="113">
        <f>ROUNDDOWN('Détail par équipe'!BP54+D29,0)</f>
        <v>11818</v>
      </c>
      <c r="G29" s="114">
        <f t="shared" si="0"/>
        <v>211</v>
      </c>
      <c r="H29" s="114">
        <f t="shared" si="1"/>
        <v>6</v>
      </c>
    </row>
    <row r="30" spans="1:8" ht="13.5" customHeight="1" x14ac:dyDescent="0.2">
      <c r="A30" s="10" t="str">
        <f>'Détail par équipe'!B4</f>
        <v>Le Coquen</v>
      </c>
      <c r="B30" s="10" t="str">
        <f>'Détail par équipe'!C4</f>
        <v>Fabrice</v>
      </c>
      <c r="C30" s="20">
        <v>64</v>
      </c>
      <c r="D30" s="20">
        <v>12222</v>
      </c>
      <c r="E30" s="113">
        <f>ROUNDDOWN('Détail par équipe'!BO4+C30,0)</f>
        <v>76</v>
      </c>
      <c r="F30" s="113">
        <f>ROUNDDOWN('Détail par équipe'!BP4+D30,0)</f>
        <v>14652</v>
      </c>
      <c r="G30" s="114">
        <f t="shared" si="0"/>
        <v>192</v>
      </c>
      <c r="H30" s="114">
        <f t="shared" si="1"/>
        <v>19</v>
      </c>
    </row>
    <row r="31" spans="1:8" ht="13.5" customHeight="1" x14ac:dyDescent="0.2">
      <c r="A31" s="10" t="str">
        <f>'Détail par équipe'!B92</f>
        <v>Lerouge</v>
      </c>
      <c r="B31" s="10" t="str">
        <f>'Détail par équipe'!C92</f>
        <v>Joël</v>
      </c>
      <c r="C31" s="20">
        <v>72</v>
      </c>
      <c r="D31" s="20">
        <v>11861</v>
      </c>
      <c r="E31" s="113">
        <f>ROUNDDOWN('Détail par équipe'!BO92+C31,0)</f>
        <v>84</v>
      </c>
      <c r="F31" s="113">
        <f>ROUNDDOWN('Détail par équipe'!BP92+D31,0)</f>
        <v>13943</v>
      </c>
      <c r="G31" s="114">
        <f t="shared" si="0"/>
        <v>165</v>
      </c>
      <c r="H31" s="114">
        <f t="shared" si="1"/>
        <v>38</v>
      </c>
    </row>
    <row r="32" spans="1:8" ht="13.5" customHeight="1" x14ac:dyDescent="0.2">
      <c r="A32" s="20" t="str">
        <f>'Détail par équipe'!B17</f>
        <v>Loisel</v>
      </c>
      <c r="B32" s="20" t="str">
        <f>'Détail par équipe'!C17</f>
        <v>Corentin</v>
      </c>
      <c r="C32" s="20">
        <v>44</v>
      </c>
      <c r="D32" s="20">
        <v>8305</v>
      </c>
      <c r="E32" s="113">
        <f>ROUNDDOWN('Détail par équipe'!BO17+C32,0)</f>
        <v>48</v>
      </c>
      <c r="F32" s="113">
        <f>ROUNDDOWN('Détail par équipe'!BP17+D32,0)</f>
        <v>9077</v>
      </c>
      <c r="G32" s="114">
        <f t="shared" si="0"/>
        <v>189</v>
      </c>
      <c r="H32" s="114">
        <f t="shared" si="1"/>
        <v>21</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 t="shared" si="0"/>
        <v>193</v>
      </c>
      <c r="H33" s="21">
        <f t="shared" si="1"/>
        <v>18</v>
      </c>
    </row>
    <row r="34" spans="1:8" ht="13.5" customHeight="1" x14ac:dyDescent="0.2">
      <c r="A34" s="17" t="str">
        <f>'Détail par équipe'!B104</f>
        <v>Maïa</v>
      </c>
      <c r="B34" s="17" t="str">
        <f>'Détail par équipe'!C104</f>
        <v>Thimoté</v>
      </c>
      <c r="C34" s="20">
        <v>68</v>
      </c>
      <c r="D34" s="20">
        <v>13205</v>
      </c>
      <c r="E34" s="113">
        <f>ROUNDDOWN('Détail par équipe'!BO104+C34,0)</f>
        <v>80</v>
      </c>
      <c r="F34" s="113">
        <f>ROUNDDOWN('Détail par équipe'!BP104+D34,0)</f>
        <v>15717</v>
      </c>
      <c r="G34" s="21">
        <f t="shared" ref="G34:G65" si="2">ROUNDDOWN(F34/E34,0)</f>
        <v>196</v>
      </c>
      <c r="H34" s="21">
        <f t="shared" ref="H34:H65" si="3">ROUNDDOWN(IF(G34&gt;220,0,((220-G34)*0.7)),0)</f>
        <v>16</v>
      </c>
    </row>
    <row r="35" spans="1:8" ht="13.5" customHeight="1" x14ac:dyDescent="0.2">
      <c r="A35" s="10" t="str">
        <f>'Détail par équipe'!B79</f>
        <v>Maurice</v>
      </c>
      <c r="B35" s="10" t="str">
        <f>'Détail par équipe'!C79</f>
        <v>Fred</v>
      </c>
      <c r="C35" s="20">
        <v>52</v>
      </c>
      <c r="D35" s="20">
        <v>9462</v>
      </c>
      <c r="E35" s="113">
        <f>ROUNDDOWN('Détail par équipe'!BO79+C35,0)</f>
        <v>60</v>
      </c>
      <c r="F35" s="113">
        <f>ROUNDDOWN('Détail par équipe'!BP79+D35,0)</f>
        <v>11019</v>
      </c>
      <c r="G35" s="114">
        <f t="shared" si="2"/>
        <v>183</v>
      </c>
      <c r="H35" s="114">
        <f t="shared" si="3"/>
        <v>25</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 t="shared" si="2"/>
        <v>208</v>
      </c>
      <c r="H36" s="21">
        <f t="shared" si="3"/>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 t="shared" si="2"/>
        <v>150</v>
      </c>
      <c r="H37" s="21">
        <f t="shared" si="3"/>
        <v>49</v>
      </c>
    </row>
    <row r="38" spans="1:8" ht="13.5" customHeight="1" x14ac:dyDescent="0.2">
      <c r="A38" s="17" t="str">
        <f>'Détail par équipe'!B43</f>
        <v>Moricone</v>
      </c>
      <c r="B38" s="17" t="str">
        <f>'Détail par équipe'!C43</f>
        <v>David</v>
      </c>
      <c r="C38" s="20">
        <v>44</v>
      </c>
      <c r="D38" s="20">
        <v>9504</v>
      </c>
      <c r="E38" s="113">
        <f>ROUNDDOWN('Détail par équipe'!BO43+C38,0)</f>
        <v>52</v>
      </c>
      <c r="F38" s="113">
        <f>ROUNDDOWN('Détail par équipe'!BP43+D38,0)</f>
        <v>11232</v>
      </c>
      <c r="G38" s="21">
        <f t="shared" si="2"/>
        <v>216</v>
      </c>
      <c r="H38" s="21">
        <f t="shared" si="3"/>
        <v>2</v>
      </c>
    </row>
    <row r="39" spans="1:8" ht="13.5" customHeight="1" x14ac:dyDescent="0.2">
      <c r="A39" s="10" t="str">
        <f>'Détail par équipe'!B53</f>
        <v>Mosmant</v>
      </c>
      <c r="B39" s="10" t="str">
        <f>'Détail par équipe'!C53</f>
        <v>Christian</v>
      </c>
      <c r="C39" s="20">
        <v>48</v>
      </c>
      <c r="D39" s="20">
        <v>10326</v>
      </c>
      <c r="E39" s="113">
        <f>ROUNDDOWN('Détail par équipe'!BO53+C39,0)</f>
        <v>56</v>
      </c>
      <c r="F39" s="113">
        <f>ROUNDDOWN('Détail par équipe'!BP53+D39,0)</f>
        <v>12120</v>
      </c>
      <c r="G39" s="114">
        <f t="shared" si="2"/>
        <v>216</v>
      </c>
      <c r="H39" s="114">
        <f t="shared" si="3"/>
        <v>2</v>
      </c>
    </row>
    <row r="40" spans="1:8" ht="13.5" customHeight="1" x14ac:dyDescent="0.2">
      <c r="A40" s="17" t="str">
        <f>'Détail par équipe'!B31</f>
        <v>Nicolas</v>
      </c>
      <c r="B40" s="17" t="str">
        <f>'Détail par équipe'!C31</f>
        <v>Jacques</v>
      </c>
      <c r="C40" s="20">
        <v>36</v>
      </c>
      <c r="D40" s="20">
        <v>6464</v>
      </c>
      <c r="E40" s="113">
        <f>ROUNDDOWN('Détail par équipe'!BO31+C40,0)</f>
        <v>44</v>
      </c>
      <c r="F40" s="113">
        <f>ROUNDDOWN('Détail par équipe'!BP31+D40,0)</f>
        <v>7925</v>
      </c>
      <c r="G40" s="21">
        <f t="shared" si="2"/>
        <v>180</v>
      </c>
      <c r="H40" s="21">
        <f t="shared" si="3"/>
        <v>28</v>
      </c>
    </row>
    <row r="41" spans="1:8" ht="13.5" customHeight="1" x14ac:dyDescent="0.2">
      <c r="A41" s="10" t="str">
        <f>'Détail par équipe'!B42</f>
        <v>Portat</v>
      </c>
      <c r="B41" s="10" t="str">
        <f>'Détail par équipe'!C42</f>
        <v>Sébastien</v>
      </c>
      <c r="C41" s="20">
        <v>12</v>
      </c>
      <c r="D41" s="20">
        <v>2436</v>
      </c>
      <c r="E41" s="113">
        <f>ROUNDDOWN('Détail par équipe'!BO42+C41,0)</f>
        <v>20</v>
      </c>
      <c r="F41" s="113">
        <f>ROUNDDOWN('Détail par équipe'!BP42+D41,0)</f>
        <v>3945</v>
      </c>
      <c r="G41" s="114">
        <f t="shared" si="2"/>
        <v>197</v>
      </c>
      <c r="H41" s="114">
        <f t="shared" si="3"/>
        <v>16</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 t="shared" si="2"/>
        <v>129</v>
      </c>
      <c r="H42" s="21">
        <f t="shared" si="3"/>
        <v>63</v>
      </c>
    </row>
    <row r="43" spans="1:8" ht="13.5" customHeight="1" x14ac:dyDescent="0.2">
      <c r="A43" s="10" t="str">
        <f>'Détail par équipe'!B66</f>
        <v>Renard</v>
      </c>
      <c r="B43" s="10" t="str">
        <f>'Détail par équipe'!C66</f>
        <v>Patricia</v>
      </c>
      <c r="C43" s="20">
        <v>24</v>
      </c>
      <c r="D43" s="20">
        <v>4392</v>
      </c>
      <c r="E43" s="113">
        <f>ROUNDDOWN('Détail par équipe'!BO66+C43,0)</f>
        <v>28</v>
      </c>
      <c r="F43" s="113">
        <f>ROUNDDOWN('Détail par équipe'!BP66+D43,0)</f>
        <v>5269</v>
      </c>
      <c r="G43" s="114">
        <f t="shared" si="2"/>
        <v>188</v>
      </c>
      <c r="H43" s="114">
        <f t="shared" si="3"/>
        <v>22</v>
      </c>
    </row>
    <row r="44" spans="1:8" ht="13.5" customHeight="1" x14ac:dyDescent="0.2">
      <c r="A44" s="17" t="str">
        <f>'Détail par équipe'!B30</f>
        <v>Renard</v>
      </c>
      <c r="B44" s="17" t="str">
        <f>'Détail par équipe'!C30</f>
        <v>Patrick</v>
      </c>
      <c r="C44" s="20">
        <v>32</v>
      </c>
      <c r="D44" s="20">
        <v>6995</v>
      </c>
      <c r="E44" s="113">
        <f>ROUNDDOWN('Détail par équipe'!BO30+C44,0)</f>
        <v>36</v>
      </c>
      <c r="F44" s="113">
        <f>ROUNDDOWN('Détail par équipe'!BP30+D44,0)</f>
        <v>7757</v>
      </c>
      <c r="G44" s="21">
        <f t="shared" si="2"/>
        <v>215</v>
      </c>
      <c r="H44" s="21">
        <f t="shared" si="3"/>
        <v>3</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44</v>
      </c>
      <c r="D46" s="20">
        <v>9123</v>
      </c>
      <c r="E46" s="113">
        <f>ROUNDDOWN('Détail par équipe'!BO44+C46,0)</f>
        <v>48</v>
      </c>
      <c r="F46" s="113">
        <f>ROUNDDOWN('Détail par équipe'!BP44+D46,0)</f>
        <v>9852</v>
      </c>
      <c r="G46" s="21">
        <f t="shared" si="2"/>
        <v>205</v>
      </c>
      <c r="H46" s="21">
        <f t="shared" si="3"/>
        <v>10</v>
      </c>
    </row>
    <row r="47" spans="1:8" ht="13.5" customHeight="1" x14ac:dyDescent="0.2">
      <c r="A47" s="10" t="str">
        <f>'Détail par équipe'!B29</f>
        <v>Roux</v>
      </c>
      <c r="B47" s="10" t="str">
        <f>'Détail par équipe'!C29</f>
        <v>Jacques</v>
      </c>
      <c r="C47" s="20">
        <v>64</v>
      </c>
      <c r="D47" s="20">
        <v>12626</v>
      </c>
      <c r="E47" s="113">
        <f>ROUNDDOWN('Détail par équipe'!BO29+C47,0)</f>
        <v>76</v>
      </c>
      <c r="F47" s="113">
        <f>ROUNDDOWN('Détail par équipe'!BP29+D47,0)</f>
        <v>14894</v>
      </c>
      <c r="G47" s="114">
        <f t="shared" si="2"/>
        <v>195</v>
      </c>
      <c r="H47" s="114">
        <f t="shared" si="3"/>
        <v>17</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44</v>
      </c>
      <c r="D49" s="20">
        <v>8710</v>
      </c>
      <c r="E49" s="113">
        <f>ROUNDDOWN('Détail par équipe'!BO55+C49,0)</f>
        <v>52</v>
      </c>
      <c r="F49" s="113">
        <f>ROUNDDOWN('Détail par équipe'!BP55+D49,0)</f>
        <v>10349</v>
      </c>
      <c r="G49" s="21">
        <f t="shared" si="2"/>
        <v>199</v>
      </c>
      <c r="H49" s="21">
        <f t="shared" si="3"/>
        <v>14</v>
      </c>
    </row>
    <row r="50" spans="1:8" ht="13.5" customHeight="1" x14ac:dyDescent="0.2">
      <c r="A50" s="17" t="str">
        <f>'Détail par équipe'!B68</f>
        <v>Sancho</v>
      </c>
      <c r="B50" s="17" t="str">
        <f>'Détail par équipe'!C68</f>
        <v>Fatima</v>
      </c>
      <c r="C50" s="20">
        <v>40</v>
      </c>
      <c r="D50" s="20">
        <v>7655</v>
      </c>
      <c r="E50" s="113">
        <f>ROUNDDOWN('Détail par équipe'!BO68+C50,0)</f>
        <v>48</v>
      </c>
      <c r="F50" s="113">
        <f>ROUNDDOWN('Détail par équipe'!BP68+D50,0)</f>
        <v>9374</v>
      </c>
      <c r="G50" s="21">
        <f t="shared" si="2"/>
        <v>195</v>
      </c>
      <c r="H50" s="21">
        <f t="shared" si="3"/>
        <v>17</v>
      </c>
    </row>
    <row r="51" spans="1:8" ht="13.5" customHeight="1" x14ac:dyDescent="0.2">
      <c r="A51" s="10" t="str">
        <f>'Détail par équipe'!B15</f>
        <v>Subacchi</v>
      </c>
      <c r="B51" s="10" t="str">
        <f>'Détail par équipe'!C15</f>
        <v>Claudine</v>
      </c>
      <c r="C51" s="20">
        <v>48</v>
      </c>
      <c r="D51" s="20">
        <v>7789</v>
      </c>
      <c r="E51" s="113">
        <f>ROUNDDOWN('Détail par équipe'!BO15+C51,0)</f>
        <v>56</v>
      </c>
      <c r="F51" s="113">
        <f>ROUNDDOWN('Détail par équipe'!BP15+D51,0)</f>
        <v>9194</v>
      </c>
      <c r="G51" s="114">
        <f t="shared" si="2"/>
        <v>164</v>
      </c>
      <c r="H51" s="114">
        <f t="shared" si="3"/>
        <v>39</v>
      </c>
    </row>
    <row r="52" spans="1:8" ht="13.5" customHeight="1" x14ac:dyDescent="0.2">
      <c r="A52" s="10" t="str">
        <f>'Détail par équipe'!B16</f>
        <v>Subacchi</v>
      </c>
      <c r="B52" s="10" t="str">
        <f>'Détail par équipe'!C16</f>
        <v>Michel</v>
      </c>
      <c r="C52" s="20">
        <v>52</v>
      </c>
      <c r="D52" s="20">
        <v>8790</v>
      </c>
      <c r="E52" s="113">
        <f>ROUNDDOWN('Détail par équipe'!BO16+C52,0)</f>
        <v>64</v>
      </c>
      <c r="F52" s="113">
        <f>ROUNDDOWN('Détail par équipe'!BP16+D52,0)</f>
        <v>10833</v>
      </c>
      <c r="G52" s="114">
        <f t="shared" si="2"/>
        <v>169</v>
      </c>
      <c r="H52" s="114">
        <f t="shared" si="3"/>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64</v>
      </c>
      <c r="D54" s="20">
        <v>11032</v>
      </c>
      <c r="E54" s="113">
        <f>ROUNDDOWN('Détail par équipe'!BO3+C54,0)</f>
        <v>72</v>
      </c>
      <c r="F54" s="113">
        <f>ROUNDDOWN('Détail par équipe'!BP3+D54,0)</f>
        <v>12536</v>
      </c>
      <c r="G54" s="114">
        <f t="shared" si="2"/>
        <v>174</v>
      </c>
      <c r="H54" s="114">
        <f t="shared" si="3"/>
        <v>32</v>
      </c>
    </row>
    <row r="55" spans="1:8" ht="13.5" customHeight="1" x14ac:dyDescent="0.2">
      <c r="A55" s="17" t="str">
        <f>'Détail par équipe'!B67</f>
        <v>Vieren</v>
      </c>
      <c r="B55" s="17" t="str">
        <f>'Détail par équipe'!C67</f>
        <v>Evelyne</v>
      </c>
      <c r="C55" s="20">
        <v>44</v>
      </c>
      <c r="D55" s="20">
        <v>7665</v>
      </c>
      <c r="E55" s="113">
        <f>ROUNDDOWN('Détail par équipe'!BO67+C55,0)</f>
        <v>48</v>
      </c>
      <c r="F55" s="113">
        <f>ROUNDDOWN('Détail par équipe'!BP67+D55,0)</f>
        <v>8382</v>
      </c>
      <c r="G55" s="21">
        <f t="shared" si="2"/>
        <v>174</v>
      </c>
      <c r="H55" s="21">
        <f t="shared" si="3"/>
        <v>32</v>
      </c>
    </row>
    <row r="56" spans="1:8" ht="13.5" customHeight="1" x14ac:dyDescent="0.2">
      <c r="A56" s="17" t="str">
        <f>'Détail par équipe'!B80</f>
        <v>Vo Dupuy</v>
      </c>
      <c r="B56" s="17" t="str">
        <f>'Détail par équipe'!C80</f>
        <v>Phusi</v>
      </c>
      <c r="C56" s="20">
        <v>16</v>
      </c>
      <c r="D56" s="20">
        <v>3069</v>
      </c>
      <c r="E56" s="113">
        <f>ROUNDDOWN('Détail par équipe'!BO80+C56,0)</f>
        <v>20</v>
      </c>
      <c r="F56" s="113">
        <f>ROUNDDOWN('Détail par équipe'!BP80+D56,0)</f>
        <v>3761</v>
      </c>
      <c r="G56" s="21">
        <f t="shared" si="2"/>
        <v>188</v>
      </c>
      <c r="H56" s="21">
        <f t="shared" si="3"/>
        <v>22</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Résumé de l’exportation</vt:lpstr>
      <vt:lpstr>Classement</vt:lpstr>
      <vt:lpstr>Détail par équipe</vt:lpstr>
      <vt:lpstr>Feuil1</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2023-03-24T16:15:57Z</dcterms:modified>
</cp:coreProperties>
</file>