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02328A5-23BB-4090-B3F4-3200F32BF02C}"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C10" i="2" l="1"/>
  <c r="AG49" i="3"/>
  <c r="AF49" i="3"/>
  <c r="AE49" i="3"/>
  <c r="AD49" i="3"/>
  <c r="AC49" i="3"/>
  <c r="O121" i="3" l="1"/>
  <c r="BA110" i="3"/>
  <c r="BB110" i="3"/>
  <c r="BC110" i="3"/>
  <c r="BD110" i="3"/>
  <c r="Q122" i="3"/>
  <c r="O92" i="3"/>
  <c r="B35" i="4" l="1"/>
  <c r="A35" i="4"/>
  <c r="B54" i="4"/>
  <c r="A54" i="4"/>
  <c r="B52" i="4"/>
  <c r="A52" i="4"/>
  <c r="B51" i="4"/>
  <c r="A51" i="4"/>
  <c r="B47" i="4"/>
  <c r="A47" i="4"/>
  <c r="B44" i="4"/>
  <c r="A44" i="4"/>
  <c r="B42" i="4"/>
  <c r="A42" i="4"/>
  <c r="B40" i="4"/>
  <c r="A40" i="4"/>
  <c r="B37" i="4"/>
  <c r="A37" i="4"/>
  <c r="B34" i="4"/>
  <c r="A34" i="4"/>
  <c r="B33" i="4"/>
  <c r="A33" i="4"/>
  <c r="B32" i="4"/>
  <c r="A32" i="4"/>
  <c r="B31" i="4"/>
  <c r="A31" i="4"/>
  <c r="B30" i="4"/>
  <c r="A30" i="4"/>
  <c r="B28" i="4"/>
  <c r="A28" i="4"/>
  <c r="B25" i="4"/>
  <c r="A25"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41" i="4"/>
  <c r="A41" i="4"/>
  <c r="B46" i="4"/>
  <c r="A46" i="4"/>
  <c r="B57" i="4"/>
  <c r="A57" i="4"/>
  <c r="B38" i="4"/>
  <c r="A38" i="4"/>
  <c r="B5" i="4"/>
  <c r="A5" i="4"/>
  <c r="B29" i="4"/>
  <c r="A29" i="4"/>
  <c r="B50" i="4"/>
  <c r="A50" i="4"/>
  <c r="B53" i="4"/>
  <c r="A53" i="4"/>
  <c r="B4" i="4"/>
  <c r="A4" i="4"/>
  <c r="B3" i="4"/>
  <c r="A3" i="4"/>
  <c r="B23" i="4"/>
  <c r="A23" i="4"/>
  <c r="B39" i="4"/>
  <c r="A39" i="4"/>
  <c r="B56" i="4"/>
  <c r="A56" i="4"/>
  <c r="B2" i="4"/>
  <c r="A2" i="4"/>
  <c r="B45" i="4"/>
  <c r="A45" i="4"/>
  <c r="B55" i="4"/>
  <c r="A55" i="4"/>
  <c r="B48" i="4"/>
  <c r="A48" i="4"/>
  <c r="B24" i="4"/>
  <c r="A24" i="4"/>
  <c r="B49" i="4"/>
  <c r="A49" i="4"/>
  <c r="B26" i="4"/>
  <c r="A26" i="4"/>
  <c r="B27" i="4"/>
  <c r="A27" i="4"/>
  <c r="B43" i="4"/>
  <c r="A43" i="4"/>
  <c r="B36" i="4"/>
  <c r="A36" i="4"/>
  <c r="AZ123" i="3"/>
  <c r="AT123" i="3"/>
  <c r="AN123" i="3"/>
  <c r="AH123" i="3"/>
  <c r="AB123" i="3"/>
  <c r="V123" i="3"/>
  <c r="P123" i="3"/>
  <c r="Q123" i="3" s="1"/>
  <c r="J123" i="3"/>
  <c r="D123" i="3"/>
  <c r="BD122" i="3"/>
  <c r="BD123" i="3" s="1"/>
  <c r="BC122" i="3"/>
  <c r="BB122" i="3"/>
  <c r="BB123" i="3" s="1"/>
  <c r="BA122" i="3"/>
  <c r="BA123" i="3" s="1"/>
  <c r="AX122" i="3"/>
  <c r="AX123" i="3" s="1"/>
  <c r="AW122" i="3"/>
  <c r="AV122" i="3"/>
  <c r="AU122" i="3"/>
  <c r="AR122" i="3"/>
  <c r="AR123" i="3" s="1"/>
  <c r="AQ122" i="3"/>
  <c r="AP122" i="3"/>
  <c r="AO122" i="3"/>
  <c r="AO123" i="3" s="1"/>
  <c r="AL122" i="3"/>
  <c r="AK122" i="3"/>
  <c r="AJ122" i="3"/>
  <c r="AI122" i="3"/>
  <c r="AF122" i="3"/>
  <c r="AF123" i="3" s="1"/>
  <c r="AE122" i="3"/>
  <c r="AD122" i="3"/>
  <c r="AC122" i="3"/>
  <c r="AC123" i="3" s="1"/>
  <c r="Z122" i="3"/>
  <c r="Y122" i="3"/>
  <c r="X122" i="3"/>
  <c r="X123" i="3" s="1"/>
  <c r="W122" i="3"/>
  <c r="T122" i="3"/>
  <c r="S122" i="3"/>
  <c r="S123" i="3" s="1"/>
  <c r="R122" i="3"/>
  <c r="N122" i="3"/>
  <c r="M122" i="3"/>
  <c r="L122" i="3"/>
  <c r="K122" i="3"/>
  <c r="K123" i="3" s="1"/>
  <c r="H122" i="3"/>
  <c r="G122" i="3"/>
  <c r="G123" i="3" s="1"/>
  <c r="F122" i="3"/>
  <c r="E122" i="3"/>
  <c r="E123" i="3" s="1"/>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G122" i="3" s="1"/>
  <c r="AA116" i="3"/>
  <c r="U116" i="3"/>
  <c r="O116" i="3"/>
  <c r="I116" i="3"/>
  <c r="I122" i="3" s="1"/>
  <c r="BP115" i="3"/>
  <c r="AZ111" i="3"/>
  <c r="AT111" i="3"/>
  <c r="AN111" i="3"/>
  <c r="AH111" i="3"/>
  <c r="AB111" i="3"/>
  <c r="V111" i="3"/>
  <c r="P111" i="3"/>
  <c r="J111" i="3"/>
  <c r="D111" i="3"/>
  <c r="BN110" i="3"/>
  <c r="AX110" i="3"/>
  <c r="AW110" i="3"/>
  <c r="AV110" i="3"/>
  <c r="AU110" i="3"/>
  <c r="AR110" i="3"/>
  <c r="AR111" i="3" s="1"/>
  <c r="AQ110" i="3"/>
  <c r="AP110" i="3"/>
  <c r="AP111" i="3" s="1"/>
  <c r="AO110" i="3"/>
  <c r="AL110" i="3"/>
  <c r="AK110" i="3"/>
  <c r="AK111" i="3" s="1"/>
  <c r="AJ110" i="3"/>
  <c r="AI110" i="3"/>
  <c r="AF110" i="3"/>
  <c r="AE110" i="3"/>
  <c r="AD110" i="3"/>
  <c r="AC110" i="3"/>
  <c r="AC111" i="3" s="1"/>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7"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J99" i="3" s="1"/>
  <c r="AI98" i="3"/>
  <c r="AF98" i="3"/>
  <c r="AE98" i="3"/>
  <c r="AD98" i="3"/>
  <c r="AC98" i="3"/>
  <c r="Z98" i="3"/>
  <c r="Z99" i="3" s="1"/>
  <c r="Y98" i="3"/>
  <c r="X98" i="3"/>
  <c r="W98" i="3"/>
  <c r="T98" i="3"/>
  <c r="S98" i="3"/>
  <c r="R98" i="3"/>
  <c r="Q98" i="3"/>
  <c r="N98" i="3"/>
  <c r="M98" i="3"/>
  <c r="L98" i="3"/>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O98" i="3" s="1"/>
  <c r="I93" i="3"/>
  <c r="BN92" i="3"/>
  <c r="BM92" i="3"/>
  <c r="BL92" i="3"/>
  <c r="BK92" i="3"/>
  <c r="BJ92" i="3"/>
  <c r="BI92" i="3"/>
  <c r="BH92" i="3"/>
  <c r="BG92" i="3"/>
  <c r="BF92" i="3"/>
  <c r="BE92" i="3"/>
  <c r="AY92" i="3"/>
  <c r="AS92" i="3"/>
  <c r="AM92" i="3"/>
  <c r="AM98" i="3" s="1"/>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21"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9" i="4" s="1"/>
  <c r="BF83" i="3"/>
  <c r="BE83" i="3"/>
  <c r="AY83" i="3"/>
  <c r="AS83" i="3"/>
  <c r="AM83" i="3"/>
  <c r="AG83" i="3"/>
  <c r="AA83" i="3"/>
  <c r="U83" i="3"/>
  <c r="O83" i="3"/>
  <c r="I83" i="3"/>
  <c r="BN82" i="3"/>
  <c r="BM82" i="3"/>
  <c r="BL82" i="3"/>
  <c r="BK82" i="3"/>
  <c r="BJ82" i="3"/>
  <c r="BI82" i="3"/>
  <c r="BH82" i="3"/>
  <c r="BG82" i="3"/>
  <c r="BO82" i="3" s="1"/>
  <c r="E15" i="4" s="1"/>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I86" i="3" s="1"/>
  <c r="BP77" i="3"/>
  <c r="AZ73" i="3"/>
  <c r="AT73" i="3"/>
  <c r="AN73" i="3"/>
  <c r="AH73" i="3"/>
  <c r="AB73" i="3"/>
  <c r="V73" i="3"/>
  <c r="P73" i="3"/>
  <c r="J73" i="3"/>
  <c r="D73" i="3"/>
  <c r="BD72" i="3"/>
  <c r="BC72" i="3"/>
  <c r="BB72" i="3"/>
  <c r="BA72" i="3"/>
  <c r="AX72" i="3"/>
  <c r="AW72" i="3"/>
  <c r="AV72" i="3"/>
  <c r="AU72" i="3"/>
  <c r="AR72" i="3"/>
  <c r="AQ72" i="3"/>
  <c r="AQ73" i="3" s="1"/>
  <c r="AP72" i="3"/>
  <c r="AO72" i="3"/>
  <c r="AL72" i="3"/>
  <c r="AK72" i="3"/>
  <c r="AJ72" i="3"/>
  <c r="AI72" i="3"/>
  <c r="BK72" i="3" s="1"/>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BE72" i="3" s="1"/>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H60" i="3" s="1"/>
  <c r="G59" i="3"/>
  <c r="G60" i="3" s="1"/>
  <c r="F59" i="3"/>
  <c r="F61"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1"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BA49" i="3" s="1"/>
  <c r="AX47" i="3"/>
  <c r="AW47" i="3"/>
  <c r="AV47" i="3"/>
  <c r="AV48" i="3" s="1"/>
  <c r="AU47" i="3"/>
  <c r="AR47" i="3"/>
  <c r="AQ47" i="3"/>
  <c r="AP47" i="3"/>
  <c r="AO47" i="3"/>
  <c r="AL47" i="3"/>
  <c r="AK47" i="3"/>
  <c r="AJ47" i="3"/>
  <c r="AI47" i="3"/>
  <c r="AF47" i="3"/>
  <c r="AE47" i="3"/>
  <c r="AD47" i="3"/>
  <c r="AC47" i="3"/>
  <c r="Z47" i="3"/>
  <c r="Y47" i="3"/>
  <c r="X47" i="3"/>
  <c r="W47" i="3"/>
  <c r="W48" i="3" s="1"/>
  <c r="T47" i="3"/>
  <c r="S47" i="3"/>
  <c r="R47" i="3"/>
  <c r="Q47" i="3"/>
  <c r="N47" i="3"/>
  <c r="N48" i="3" s="1"/>
  <c r="M47" i="3"/>
  <c r="L47" i="3"/>
  <c r="K47" i="3"/>
  <c r="H47" i="3"/>
  <c r="G47" i="3"/>
  <c r="G48" i="3" s="1"/>
  <c r="F47" i="3"/>
  <c r="F48" i="3" s="1"/>
  <c r="E47" i="3"/>
  <c r="BN46" i="3"/>
  <c r="BM46" i="3"/>
  <c r="BL46" i="3"/>
  <c r="BK46" i="3"/>
  <c r="BJ46" i="3"/>
  <c r="BI46" i="3"/>
  <c r="BH46" i="3"/>
  <c r="BG46" i="3"/>
  <c r="BF46" i="3"/>
  <c r="BE46" i="3"/>
  <c r="AY46" i="3"/>
  <c r="AS46" i="3"/>
  <c r="AM46" i="3"/>
  <c r="AG46" i="3"/>
  <c r="AA46" i="3"/>
  <c r="U46" i="3"/>
  <c r="O46" i="3"/>
  <c r="I46" i="3"/>
  <c r="BP46" i="3" s="1"/>
  <c r="F17"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S47" i="3" s="1"/>
  <c r="AM41" i="3"/>
  <c r="AG41" i="3"/>
  <c r="AA41" i="3"/>
  <c r="U41" i="3"/>
  <c r="O41" i="3"/>
  <c r="I41" i="3"/>
  <c r="BP40" i="3"/>
  <c r="AZ36" i="3"/>
  <c r="BC36" i="3" s="1"/>
  <c r="AT36" i="3"/>
  <c r="AN36" i="3"/>
  <c r="AH36" i="3"/>
  <c r="AB36" i="3"/>
  <c r="V36" i="3"/>
  <c r="P36" i="3"/>
  <c r="J36" i="3"/>
  <c r="D36" i="3"/>
  <c r="BD35" i="3"/>
  <c r="BC35" i="3"/>
  <c r="BB35" i="3"/>
  <c r="BA35" i="3"/>
  <c r="BA36" i="3" s="1"/>
  <c r="AX35" i="3"/>
  <c r="AW35" i="3"/>
  <c r="AV35" i="3"/>
  <c r="AU35" i="3"/>
  <c r="AR35" i="3"/>
  <c r="AQ35" i="3"/>
  <c r="AQ36" i="3" s="1"/>
  <c r="AP35" i="3"/>
  <c r="AO35" i="3"/>
  <c r="AL35" i="3"/>
  <c r="AL36" i="3" s="1"/>
  <c r="AK35" i="3"/>
  <c r="AJ35" i="3"/>
  <c r="AI35" i="3"/>
  <c r="AF35" i="3"/>
  <c r="AE35" i="3"/>
  <c r="AD35" i="3"/>
  <c r="AC35" i="3"/>
  <c r="AC36" i="3" s="1"/>
  <c r="Z35" i="3"/>
  <c r="Y35" i="3"/>
  <c r="X35" i="3"/>
  <c r="W35" i="3"/>
  <c r="T35" i="3"/>
  <c r="S35" i="3"/>
  <c r="R35" i="3"/>
  <c r="Q35" i="3"/>
  <c r="N35" i="3"/>
  <c r="M35" i="3"/>
  <c r="L35" i="3"/>
  <c r="K35" i="3"/>
  <c r="H35" i="3"/>
  <c r="G35" i="3"/>
  <c r="F35" i="3"/>
  <c r="E35" i="3"/>
  <c r="E36" i="3" s="1"/>
  <c r="AA34" i="3"/>
  <c r="BN33" i="3"/>
  <c r="BM33" i="3"/>
  <c r="BL33" i="3"/>
  <c r="BK33" i="3"/>
  <c r="BJ33" i="3"/>
  <c r="BI33" i="3"/>
  <c r="BH33" i="3"/>
  <c r="BG33" i="3"/>
  <c r="BO33" i="3" s="1"/>
  <c r="E16" i="4" s="1"/>
  <c r="BF33" i="3"/>
  <c r="BE33" i="3"/>
  <c r="AY33" i="3"/>
  <c r="AS33" i="3"/>
  <c r="AM33" i="3"/>
  <c r="AG33" i="3"/>
  <c r="AA33" i="3"/>
  <c r="U33" i="3"/>
  <c r="BP33" i="3" s="1"/>
  <c r="O33" i="3"/>
  <c r="I33" i="3"/>
  <c r="BN32" i="3"/>
  <c r="BM32" i="3"/>
  <c r="BL32" i="3"/>
  <c r="BK32" i="3"/>
  <c r="BJ32" i="3"/>
  <c r="BI32" i="3"/>
  <c r="BH32" i="3"/>
  <c r="BG32" i="3"/>
  <c r="BF32" i="3"/>
  <c r="BO32" i="3" s="1"/>
  <c r="E10"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G35" i="3" s="1"/>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P19" i="3" s="1"/>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AC11" i="3" s="1"/>
  <c r="V10" i="3"/>
  <c r="P10" i="3"/>
  <c r="J10" i="3"/>
  <c r="D10" i="3"/>
  <c r="BD9" i="3"/>
  <c r="BC9" i="3"/>
  <c r="BB9" i="3"/>
  <c r="BA9" i="3"/>
  <c r="AX9" i="3"/>
  <c r="AW9" i="3"/>
  <c r="AV9" i="3"/>
  <c r="AU9" i="3"/>
  <c r="AR9" i="3"/>
  <c r="AR10" i="3" s="1"/>
  <c r="AQ9" i="3"/>
  <c r="AP9" i="3"/>
  <c r="AO9" i="3"/>
  <c r="AL9" i="3"/>
  <c r="AK9" i="3"/>
  <c r="AK10" i="3" s="1"/>
  <c r="AJ9" i="3"/>
  <c r="AI9" i="3"/>
  <c r="AF9" i="3"/>
  <c r="AE9" i="3"/>
  <c r="AD9" i="3"/>
  <c r="AC9" i="3"/>
  <c r="Z9" i="3"/>
  <c r="Y9" i="3"/>
  <c r="X9" i="3"/>
  <c r="W9" i="3"/>
  <c r="T9" i="3"/>
  <c r="S9" i="3"/>
  <c r="R9" i="3"/>
  <c r="R11" i="3" s="1"/>
  <c r="Q9" i="3"/>
  <c r="N9" i="3"/>
  <c r="M9" i="3"/>
  <c r="M10" i="3" s="1"/>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8"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M9" i="3" s="1"/>
  <c r="AG3" i="3"/>
  <c r="AG9" i="3" s="1"/>
  <c r="AA3" i="3"/>
  <c r="U3" i="3"/>
  <c r="O3" i="3"/>
  <c r="I3" i="3"/>
  <c r="M22" i="2"/>
  <c r="M21" i="2"/>
  <c r="M19" i="2"/>
  <c r="N24" i="2" s="1"/>
  <c r="M18" i="2"/>
  <c r="C5" i="2"/>
  <c r="C11" i="2"/>
  <c r="C6" i="2"/>
  <c r="C8" i="2"/>
  <c r="C9" i="2"/>
  <c r="C4" i="2"/>
  <c r="C2" i="2"/>
  <c r="C7" i="2"/>
  <c r="C3" i="2"/>
  <c r="L1" i="2"/>
  <c r="K1" i="2"/>
  <c r="J1" i="2"/>
  <c r="I1" i="2"/>
  <c r="H1" i="2"/>
  <c r="G1" i="2"/>
  <c r="F1" i="2"/>
  <c r="E1" i="2"/>
  <c r="D1" i="2"/>
  <c r="Z74" i="3" l="1"/>
  <c r="Y73" i="3"/>
  <c r="W73" i="3"/>
  <c r="X73" i="3"/>
  <c r="X48" i="3"/>
  <c r="W123" i="3"/>
  <c r="Z23" i="3"/>
  <c r="S36" i="3"/>
  <c r="S38" i="3" s="1"/>
  <c r="T36" i="3"/>
  <c r="T123" i="3"/>
  <c r="T125" i="3" s="1"/>
  <c r="R123" i="3"/>
  <c r="U123" i="3" s="1"/>
  <c r="T10" i="3"/>
  <c r="S10" i="3"/>
  <c r="S12" i="3" s="1"/>
  <c r="Q10" i="3"/>
  <c r="Q12" i="3" s="1"/>
  <c r="T60" i="3"/>
  <c r="Q60" i="3"/>
  <c r="S99" i="3"/>
  <c r="L123" i="3"/>
  <c r="L62" i="3" s="1"/>
  <c r="M123" i="3"/>
  <c r="M62" i="3" s="1"/>
  <c r="L60" i="3"/>
  <c r="M60" i="3"/>
  <c r="L99" i="3"/>
  <c r="M48" i="3"/>
  <c r="BO81" i="3"/>
  <c r="E57" i="4" s="1"/>
  <c r="E88" i="3"/>
  <c r="H88" i="3"/>
  <c r="E73" i="3"/>
  <c r="G10" i="3"/>
  <c r="F10" i="3"/>
  <c r="F12" i="3" s="1"/>
  <c r="E11" i="3"/>
  <c r="H11" i="3"/>
  <c r="F23" i="3"/>
  <c r="G23" i="3"/>
  <c r="E111" i="3"/>
  <c r="E113" i="3" s="1"/>
  <c r="H123" i="3"/>
  <c r="BF122" i="3"/>
  <c r="F123" i="3"/>
  <c r="I123" i="3" s="1"/>
  <c r="I35" i="3"/>
  <c r="AQ23" i="3"/>
  <c r="BL22" i="3"/>
  <c r="AS9" i="3"/>
  <c r="AQ10" i="3"/>
  <c r="BN35" i="3"/>
  <c r="AR36" i="3"/>
  <c r="BM59" i="3"/>
  <c r="AR73" i="3"/>
  <c r="BO69" i="3"/>
  <c r="E12" i="4" s="1"/>
  <c r="AO73" i="3"/>
  <c r="BL73" i="3" s="1"/>
  <c r="BD60" i="3"/>
  <c r="BP69" i="3"/>
  <c r="F12" i="4" s="1"/>
  <c r="BP120" i="3"/>
  <c r="AP123" i="3"/>
  <c r="BE110" i="3"/>
  <c r="AQ123" i="3"/>
  <c r="AQ38" i="3" s="1"/>
  <c r="AW123" i="3"/>
  <c r="BO106" i="3"/>
  <c r="E2" i="4" s="1"/>
  <c r="BO120" i="3"/>
  <c r="E13" i="4" s="1"/>
  <c r="Y123" i="3"/>
  <c r="AJ111" i="3"/>
  <c r="Z123" i="3"/>
  <c r="BP93" i="3"/>
  <c r="F30" i="4" s="1"/>
  <c r="AA86" i="3"/>
  <c r="AA88" i="3" s="1"/>
  <c r="AL60" i="3"/>
  <c r="BO70" i="3"/>
  <c r="E18" i="4" s="1"/>
  <c r="AK73" i="3"/>
  <c r="AK113" i="3" s="1"/>
  <c r="AM59" i="3"/>
  <c r="X60" i="3"/>
  <c r="X10" i="3"/>
  <c r="BK9" i="3"/>
  <c r="BO19" i="3"/>
  <c r="E9" i="4" s="1"/>
  <c r="BP20" i="3"/>
  <c r="AA22" i="3"/>
  <c r="BP18" i="3"/>
  <c r="BO18" i="3"/>
  <c r="E4" i="4" s="1"/>
  <c r="BO20" i="3"/>
  <c r="I22" i="3"/>
  <c r="N111" i="3"/>
  <c r="N123" i="3"/>
  <c r="N125" i="3" s="1"/>
  <c r="BH86" i="3"/>
  <c r="BF86" i="3"/>
  <c r="G87" i="3"/>
  <c r="F73" i="3"/>
  <c r="F60" i="3"/>
  <c r="I60" i="3" s="1"/>
  <c r="G61" i="3"/>
  <c r="M73" i="3"/>
  <c r="BO65" i="3"/>
  <c r="E22" i="4" s="1"/>
  <c r="H73" i="3"/>
  <c r="H75" i="3" s="1"/>
  <c r="F49" i="3"/>
  <c r="BO45" i="3"/>
  <c r="E14" i="4" s="1"/>
  <c r="R48" i="3"/>
  <c r="G49" i="3"/>
  <c r="H48" i="3"/>
  <c r="O22" i="3"/>
  <c r="O112" i="3" s="1"/>
  <c r="I9" i="3"/>
  <c r="I11" i="3" s="1"/>
  <c r="BF9" i="3"/>
  <c r="U22" i="3"/>
  <c r="E10" i="3"/>
  <c r="L112" i="3"/>
  <c r="BC74" i="3"/>
  <c r="BB73" i="3"/>
  <c r="BD73" i="3"/>
  <c r="BD75" i="3" s="1"/>
  <c r="BE35" i="3"/>
  <c r="BE86" i="3"/>
  <c r="BE11" i="3" s="1"/>
  <c r="BN86" i="3"/>
  <c r="BA88" i="3"/>
  <c r="BD87" i="3"/>
  <c r="BD89" i="3" s="1"/>
  <c r="BB10" i="3"/>
  <c r="BE9" i="3"/>
  <c r="BD11" i="3"/>
  <c r="BN9" i="3"/>
  <c r="BP5" i="3"/>
  <c r="F24" i="4" s="1"/>
  <c r="BO5" i="3"/>
  <c r="E24" i="4" s="1"/>
  <c r="BC10" i="3"/>
  <c r="BD10" i="3"/>
  <c r="BA10" i="3"/>
  <c r="BA11" i="3"/>
  <c r="BE47" i="3"/>
  <c r="BB48" i="3"/>
  <c r="BC112" i="3"/>
  <c r="BP44" i="3"/>
  <c r="F46" i="4" s="1"/>
  <c r="BE49" i="3"/>
  <c r="BC48" i="3"/>
  <c r="BD48" i="3"/>
  <c r="BE59" i="3"/>
  <c r="BE61" i="3" s="1"/>
  <c r="BB60" i="3"/>
  <c r="BA62" i="3"/>
  <c r="BC60" i="3"/>
  <c r="BC62" i="3" s="1"/>
  <c r="BA61" i="3"/>
  <c r="BE22" i="3"/>
  <c r="BE24" i="3" s="1"/>
  <c r="BB23" i="3"/>
  <c r="BC23" i="3"/>
  <c r="BC25" i="3" s="1"/>
  <c r="BN122" i="3"/>
  <c r="BE122" i="3"/>
  <c r="BC123" i="3"/>
  <c r="BN123" i="3" s="1"/>
  <c r="AY59" i="3"/>
  <c r="AW60" i="3"/>
  <c r="AY86" i="3"/>
  <c r="AW87" i="3"/>
  <c r="AW62" i="3" s="1"/>
  <c r="AY47" i="3"/>
  <c r="AY24" i="3" s="1"/>
  <c r="AY22" i="3"/>
  <c r="AX23" i="3"/>
  <c r="AX24" i="3"/>
  <c r="AU23" i="3"/>
  <c r="AV23" i="3"/>
  <c r="AV25" i="3" s="1"/>
  <c r="AW23" i="3"/>
  <c r="AU24" i="3"/>
  <c r="AY122" i="3"/>
  <c r="AY74" i="3" s="1"/>
  <c r="AV123" i="3"/>
  <c r="AU123" i="3"/>
  <c r="BM123" i="3" s="1"/>
  <c r="AV73" i="3"/>
  <c r="AW74" i="3"/>
  <c r="BM72" i="3"/>
  <c r="AY72" i="3"/>
  <c r="AV74" i="3"/>
  <c r="AY9" i="3"/>
  <c r="AX10" i="3"/>
  <c r="AV10" i="3"/>
  <c r="AW10" i="3"/>
  <c r="AU10" i="3"/>
  <c r="BP95" i="3"/>
  <c r="F29" i="4" s="1"/>
  <c r="AY110" i="3"/>
  <c r="AY37" i="3" s="1"/>
  <c r="AX111" i="3"/>
  <c r="AX113" i="3" s="1"/>
  <c r="AX112" i="3"/>
  <c r="AV111" i="3"/>
  <c r="AV113" i="3" s="1"/>
  <c r="AU111" i="3"/>
  <c r="AU113" i="3" s="1"/>
  <c r="AW111" i="3"/>
  <c r="AW113" i="3" s="1"/>
  <c r="AY35" i="3"/>
  <c r="AU36" i="3"/>
  <c r="AW37" i="3"/>
  <c r="AU37" i="3"/>
  <c r="AV36" i="3"/>
  <c r="AX37" i="3"/>
  <c r="AX36" i="3"/>
  <c r="AW36" i="3"/>
  <c r="AW38" i="3" s="1"/>
  <c r="AS98" i="3"/>
  <c r="AS100" i="3" s="1"/>
  <c r="AQ99" i="3"/>
  <c r="AR99" i="3"/>
  <c r="AR101" i="3" s="1"/>
  <c r="AP99" i="3"/>
  <c r="AP101" i="3" s="1"/>
  <c r="BO95" i="3"/>
  <c r="E29"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Q48" i="3"/>
  <c r="AQ75" i="3" s="1"/>
  <c r="AP73" i="3"/>
  <c r="BL72" i="3"/>
  <c r="AO74" i="3"/>
  <c r="AQ74" i="3"/>
  <c r="AK37" i="3"/>
  <c r="AK12" i="3"/>
  <c r="AI10" i="3"/>
  <c r="AI12" i="3" s="1"/>
  <c r="AK36" i="3"/>
  <c r="BO29" i="3"/>
  <c r="E47" i="4" s="1"/>
  <c r="AI37" i="3"/>
  <c r="AK38" i="3"/>
  <c r="AJ36" i="3"/>
  <c r="AJ37" i="3"/>
  <c r="BK35" i="3"/>
  <c r="AM35" i="3"/>
  <c r="AM37" i="3" s="1"/>
  <c r="BP30" i="3"/>
  <c r="F45" i="4" s="1"/>
  <c r="AM72" i="3"/>
  <c r="AM112" i="3" s="1"/>
  <c r="AJ73" i="3"/>
  <c r="AJ75" i="3"/>
  <c r="AL73" i="3"/>
  <c r="AI74" i="3"/>
  <c r="AK75" i="3"/>
  <c r="AJ74" i="3"/>
  <c r="AM74" i="3"/>
  <c r="AL111" i="3"/>
  <c r="AJ112" i="3"/>
  <c r="AM110" i="3"/>
  <c r="AJ113" i="3"/>
  <c r="AM22" i="3"/>
  <c r="BP16" i="3"/>
  <c r="F52" i="4" s="1"/>
  <c r="AK24" i="3"/>
  <c r="AJ25" i="3"/>
  <c r="AK23" i="3"/>
  <c r="AK25" i="3" s="1"/>
  <c r="AJ24" i="3"/>
  <c r="BK22" i="3"/>
  <c r="BO80" i="3"/>
  <c r="E56" i="4" s="1"/>
  <c r="AL87" i="3"/>
  <c r="AM86" i="3"/>
  <c r="BP119" i="3"/>
  <c r="F38" i="4" s="1"/>
  <c r="AJ123" i="3"/>
  <c r="AM122" i="3"/>
  <c r="AK123" i="3"/>
  <c r="AK125" i="3" s="1"/>
  <c r="AL123" i="3"/>
  <c r="AM47" i="3"/>
  <c r="AK48" i="3"/>
  <c r="AI48" i="3"/>
  <c r="AL48" i="3"/>
  <c r="AL50" i="3" s="1"/>
  <c r="AL100" i="3"/>
  <c r="AK99" i="3"/>
  <c r="AI99" i="3"/>
  <c r="AI60" i="3"/>
  <c r="AI101" i="3" s="1"/>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3" i="4" s="1"/>
  <c r="AD123" i="3"/>
  <c r="AE123" i="3"/>
  <c r="BJ123" i="3" s="1"/>
  <c r="BO21" i="3"/>
  <c r="BO15" i="3"/>
  <c r="E51" i="4" s="1"/>
  <c r="Z25" i="3"/>
  <c r="W23" i="3"/>
  <c r="W25" i="3" s="1"/>
  <c r="X23" i="3"/>
  <c r="X25" i="3" s="1"/>
  <c r="W24" i="3"/>
  <c r="Z24" i="3"/>
  <c r="BO121" i="3"/>
  <c r="Z125" i="3"/>
  <c r="Z73" i="3"/>
  <c r="Z75" i="3" s="1"/>
  <c r="BP66" i="3"/>
  <c r="F44" i="4" s="1"/>
  <c r="AA72" i="3"/>
  <c r="X74" i="3"/>
  <c r="BO66" i="3"/>
  <c r="E44" i="4" s="1"/>
  <c r="Z100" i="3"/>
  <c r="Y99" i="3"/>
  <c r="Y101" i="3" s="1"/>
  <c r="X99" i="3"/>
  <c r="X101" i="3" s="1"/>
  <c r="Z49" i="3"/>
  <c r="BP78" i="3"/>
  <c r="F31" i="4" s="1"/>
  <c r="X87" i="3"/>
  <c r="X89" i="3" s="1"/>
  <c r="Z88" i="3"/>
  <c r="Y87" i="3"/>
  <c r="Z87" i="3"/>
  <c r="AA47" i="3"/>
  <c r="Y49" i="3"/>
  <c r="Y48" i="3"/>
  <c r="Z48" i="3"/>
  <c r="AA35" i="3"/>
  <c r="AA61" i="3" s="1"/>
  <c r="BO30" i="3"/>
  <c r="E45" i="4" s="1"/>
  <c r="Z36" i="3"/>
  <c r="Y37" i="3"/>
  <c r="Z37" i="3"/>
  <c r="X36" i="3"/>
  <c r="AA37" i="3"/>
  <c r="W36" i="3"/>
  <c r="Y36" i="3"/>
  <c r="W37" i="3"/>
  <c r="W60" i="3"/>
  <c r="W38" i="3" s="1"/>
  <c r="Z61" i="3"/>
  <c r="Y60" i="3"/>
  <c r="Z60" i="3"/>
  <c r="Y61" i="3"/>
  <c r="AA9" i="3"/>
  <c r="Y10" i="3"/>
  <c r="Z10" i="3"/>
  <c r="W10" i="3"/>
  <c r="BO105" i="3"/>
  <c r="E27" i="4" s="1"/>
  <c r="Z111" i="3"/>
  <c r="Z113" i="3" s="1"/>
  <c r="Y111" i="3"/>
  <c r="Y113" i="3" s="1"/>
  <c r="X111" i="3"/>
  <c r="X113" i="3" s="1"/>
  <c r="Z112" i="3"/>
  <c r="R88" i="3"/>
  <c r="U86" i="3"/>
  <c r="S88" i="3"/>
  <c r="T87" i="3"/>
  <c r="R87" i="3"/>
  <c r="S87" i="3"/>
  <c r="R73" i="3"/>
  <c r="T73" i="3"/>
  <c r="S73" i="3"/>
  <c r="S75" i="3"/>
  <c r="BO17" i="3"/>
  <c r="E35" i="4" s="1"/>
  <c r="BH22" i="3"/>
  <c r="BO16" i="3"/>
  <c r="E52" i="4" s="1"/>
  <c r="R23" i="3"/>
  <c r="R25" i="3" s="1"/>
  <c r="T23" i="3"/>
  <c r="Q36" i="3"/>
  <c r="R36" i="3"/>
  <c r="U35" i="3"/>
  <c r="U37" i="3" s="1"/>
  <c r="BP31" i="3"/>
  <c r="F41" i="4" s="1"/>
  <c r="BO31" i="3"/>
  <c r="E41" i="4" s="1"/>
  <c r="U9" i="3"/>
  <c r="S11" i="3"/>
  <c r="BH9" i="3"/>
  <c r="R10" i="3"/>
  <c r="T12" i="3"/>
  <c r="BO117" i="3"/>
  <c r="E26" i="4" s="1"/>
  <c r="R99" i="3"/>
  <c r="T99" i="3"/>
  <c r="R100" i="3"/>
  <c r="BH98" i="3"/>
  <c r="Q112" i="3"/>
  <c r="U98" i="3"/>
  <c r="S100" i="3"/>
  <c r="S111" i="3"/>
  <c r="S113" i="3"/>
  <c r="T111" i="3"/>
  <c r="T113" i="3" s="1"/>
  <c r="S61" i="3"/>
  <c r="S60" i="3"/>
  <c r="T61" i="3"/>
  <c r="BP56" i="3"/>
  <c r="F53" i="4" s="1"/>
  <c r="BO56" i="3"/>
  <c r="E53" i="4" s="1"/>
  <c r="BP55" i="3"/>
  <c r="F49" i="4" s="1"/>
  <c r="BH59" i="3"/>
  <c r="T48" i="3"/>
  <c r="T50" i="3" s="1"/>
  <c r="U47" i="3"/>
  <c r="BO44" i="3"/>
  <c r="E46" i="4" s="1"/>
  <c r="BH47" i="3"/>
  <c r="BO41" i="3"/>
  <c r="E28" i="4" s="1"/>
  <c r="Q48" i="3"/>
  <c r="Q50" i="3" s="1"/>
  <c r="S49" i="3"/>
  <c r="S48" i="3"/>
  <c r="T49" i="3"/>
  <c r="N49" i="3"/>
  <c r="BO42" i="3"/>
  <c r="E42" i="4" s="1"/>
  <c r="O47" i="3"/>
  <c r="O100" i="3" s="1"/>
  <c r="L100" i="3"/>
  <c r="BG47" i="3"/>
  <c r="BP43" i="3"/>
  <c r="F39" i="4" s="1"/>
  <c r="M99" i="3"/>
  <c r="M101" i="3" s="1"/>
  <c r="N99" i="3"/>
  <c r="N101" i="3" s="1"/>
  <c r="N100" i="3"/>
  <c r="K99" i="3"/>
  <c r="M100" i="3"/>
  <c r="BO92" i="3"/>
  <c r="E34" i="4" s="1"/>
  <c r="BG98" i="3"/>
  <c r="BP94" i="3"/>
  <c r="F48" i="4" s="1"/>
  <c r="BP117" i="3"/>
  <c r="F26" i="4" s="1"/>
  <c r="O122" i="3"/>
  <c r="O124" i="3" s="1"/>
  <c r="BO54" i="3"/>
  <c r="E32" i="4" s="1"/>
  <c r="O59" i="3"/>
  <c r="BP54" i="3"/>
  <c r="F32" i="4" s="1"/>
  <c r="N61" i="3"/>
  <c r="BO53" i="3"/>
  <c r="E40" i="4" s="1"/>
  <c r="N60" i="3"/>
  <c r="L61" i="3"/>
  <c r="M111" i="3"/>
  <c r="L111" i="3"/>
  <c r="O110" i="3"/>
  <c r="BP21" i="3"/>
  <c r="BP17" i="3"/>
  <c r="BG22" i="3"/>
  <c r="L24" i="3"/>
  <c r="M23" i="3"/>
  <c r="M25" i="3" s="1"/>
  <c r="M24" i="3"/>
  <c r="L23" i="3"/>
  <c r="L25" i="3" s="1"/>
  <c r="K74" i="3"/>
  <c r="N73" i="3"/>
  <c r="K73" i="3"/>
  <c r="BP68" i="3"/>
  <c r="F50" i="4" s="1"/>
  <c r="O72" i="3"/>
  <c r="BP67" i="3"/>
  <c r="F55" i="4" s="1"/>
  <c r="BO68" i="3"/>
  <c r="E50" i="4" s="1"/>
  <c r="H62" i="3"/>
  <c r="O9" i="3"/>
  <c r="O11" i="3" s="1"/>
  <c r="BO4" i="3"/>
  <c r="E33" i="4" s="1"/>
  <c r="BP4" i="3"/>
  <c r="F33" i="4" s="1"/>
  <c r="BO3" i="3"/>
  <c r="E54" i="4" s="1"/>
  <c r="BG9" i="3"/>
  <c r="M12" i="3"/>
  <c r="K10" i="3"/>
  <c r="K12" i="3" s="1"/>
  <c r="O35" i="3"/>
  <c r="BP29" i="3"/>
  <c r="F47" i="4" s="1"/>
  <c r="BO28" i="3"/>
  <c r="E25" i="4" s="1"/>
  <c r="BG35" i="3"/>
  <c r="N36" i="3"/>
  <c r="M36" i="3"/>
  <c r="K37" i="3"/>
  <c r="L37" i="3"/>
  <c r="L36" i="3"/>
  <c r="L38" i="3" s="1"/>
  <c r="M37" i="3"/>
  <c r="BP79" i="3"/>
  <c r="F37" i="4" s="1"/>
  <c r="BG86" i="3"/>
  <c r="K87" i="3"/>
  <c r="N87" i="3"/>
  <c r="L88" i="3"/>
  <c r="L87" i="3"/>
  <c r="M88" i="3"/>
  <c r="M87" i="3"/>
  <c r="N88" i="3"/>
  <c r="F8" i="4"/>
  <c r="G8" i="4" s="1"/>
  <c r="H8" i="4" s="1"/>
  <c r="BQ7" i="3"/>
  <c r="AS36" i="3"/>
  <c r="G25" i="3"/>
  <c r="F3" i="4"/>
  <c r="G3" i="4" s="1"/>
  <c r="H3" i="4" s="1"/>
  <c r="BQ6" i="3"/>
  <c r="BQ8" i="3"/>
  <c r="G12" i="3"/>
  <c r="F4" i="4"/>
  <c r="F9" i="4"/>
  <c r="G9" i="4" s="1"/>
  <c r="H9" i="4" s="1"/>
  <c r="BQ19" i="3"/>
  <c r="F10" i="4"/>
  <c r="G10" i="4" s="1"/>
  <c r="H10" i="4" s="1"/>
  <c r="BQ32" i="3"/>
  <c r="F16" i="4"/>
  <c r="G16" i="4" s="1"/>
  <c r="H16" i="4" s="1"/>
  <c r="BQ33" i="3"/>
  <c r="BP3" i="3"/>
  <c r="H10" i="3"/>
  <c r="L10" i="3"/>
  <c r="AJ10" i="3"/>
  <c r="G11" i="3"/>
  <c r="L11" i="3"/>
  <c r="Q11" i="3"/>
  <c r="Z11" i="3"/>
  <c r="AE11" i="3"/>
  <c r="AJ11" i="3"/>
  <c r="AO11" i="3"/>
  <c r="AX11" i="3"/>
  <c r="BC11" i="3"/>
  <c r="BP15" i="3"/>
  <c r="BI22" i="3"/>
  <c r="BM22" i="3"/>
  <c r="K23" i="3"/>
  <c r="AI23" i="3"/>
  <c r="F24" i="3"/>
  <c r="K24" i="3"/>
  <c r="O24" i="3"/>
  <c r="T24" i="3"/>
  <c r="Y24" i="3"/>
  <c r="AD24" i="3"/>
  <c r="AI24" i="3"/>
  <c r="AM24" i="3"/>
  <c r="AR24" i="3"/>
  <c r="AW24" i="3"/>
  <c r="BB24" i="3"/>
  <c r="BH35" i="3"/>
  <c r="BL35" i="3"/>
  <c r="F36" i="3"/>
  <c r="F50" i="3" s="1"/>
  <c r="BB36" i="3"/>
  <c r="E37" i="3"/>
  <c r="N37" i="3"/>
  <c r="S37" i="3"/>
  <c r="X37" i="3"/>
  <c r="AC37" i="3"/>
  <c r="AG37" i="3"/>
  <c r="AL37" i="3"/>
  <c r="AQ37" i="3"/>
  <c r="AV37" i="3"/>
  <c r="BA37" i="3"/>
  <c r="AC38" i="3"/>
  <c r="AP38" i="3"/>
  <c r="BP42" i="3"/>
  <c r="BO43" i="3"/>
  <c r="E39" i="4" s="1"/>
  <c r="BP45" i="3"/>
  <c r="BK47" i="3"/>
  <c r="AU48" i="3"/>
  <c r="AU50" i="3" s="1"/>
  <c r="BL47" i="3"/>
  <c r="K48" i="3"/>
  <c r="AK49" i="3"/>
  <c r="AK50" i="3"/>
  <c r="AI49" i="3"/>
  <c r="AJ48" i="3"/>
  <c r="AL49" i="3"/>
  <c r="AJ49" i="3"/>
  <c r="F20" i="4"/>
  <c r="AO10" i="3"/>
  <c r="M11" i="3"/>
  <c r="W11" i="3"/>
  <c r="AK11" i="3"/>
  <c r="AU11" i="3"/>
  <c r="AY11" i="3"/>
  <c r="BF22" i="3"/>
  <c r="BJ22" i="3"/>
  <c r="BN22" i="3"/>
  <c r="H23" i="3"/>
  <c r="H25" i="3" s="1"/>
  <c r="AF23" i="3"/>
  <c r="AF25" i="3" s="1"/>
  <c r="BD23" i="3"/>
  <c r="BD25" i="3" s="1"/>
  <c r="G24" i="3"/>
  <c r="Q24" i="3"/>
  <c r="AE24" i="3"/>
  <c r="AO24" i="3"/>
  <c r="BC24" i="3"/>
  <c r="S25" i="3"/>
  <c r="AQ25" i="3"/>
  <c r="BP28" i="3"/>
  <c r="BI35" i="3"/>
  <c r="BM35" i="3"/>
  <c r="G36" i="3"/>
  <c r="G38" i="3" s="1"/>
  <c r="K36" i="3"/>
  <c r="K38" i="3" s="1"/>
  <c r="AE36" i="3"/>
  <c r="AI36" i="3"/>
  <c r="AI38" i="3" s="1"/>
  <c r="F37" i="3"/>
  <c r="T37" i="3"/>
  <c r="AD37" i="3"/>
  <c r="AR37" i="3"/>
  <c r="BB37" i="3"/>
  <c r="AE38" i="3"/>
  <c r="BF47" i="3"/>
  <c r="E48" i="3"/>
  <c r="E50" i="3" s="1"/>
  <c r="I47" i="3"/>
  <c r="I49" i="3" s="1"/>
  <c r="BA48" i="3"/>
  <c r="BN47" i="3"/>
  <c r="BM47" i="3"/>
  <c r="AY49" i="3"/>
  <c r="AU49" i="3"/>
  <c r="AV49" i="3"/>
  <c r="AV50" i="3"/>
  <c r="AX49" i="3"/>
  <c r="AW49" i="3"/>
  <c r="F21" i="4"/>
  <c r="G21" i="4" s="1"/>
  <c r="H21" i="4" s="1"/>
  <c r="BQ85" i="3"/>
  <c r="N10" i="3"/>
  <c r="N12" i="3" s="1"/>
  <c r="AL10" i="3"/>
  <c r="AL12" i="3" s="1"/>
  <c r="N11" i="3"/>
  <c r="X11" i="3"/>
  <c r="AL11" i="3"/>
  <c r="AV11" i="3"/>
  <c r="AX12" i="3"/>
  <c r="E23" i="3"/>
  <c r="Q23" i="3"/>
  <c r="AC23" i="3"/>
  <c r="AC25" i="3" s="1"/>
  <c r="AO23" i="3"/>
  <c r="BA23" i="3"/>
  <c r="BA25" i="3" s="1"/>
  <c r="H24" i="3"/>
  <c r="R24" i="3"/>
  <c r="AF24" i="3"/>
  <c r="AP24" i="3"/>
  <c r="BD24" i="3"/>
  <c r="AD25" i="3"/>
  <c r="BF35" i="3"/>
  <c r="BJ35" i="3"/>
  <c r="H36" i="3"/>
  <c r="H50" i="3" s="1"/>
  <c r="AF36" i="3"/>
  <c r="AF101" i="3" s="1"/>
  <c r="BD37" i="3"/>
  <c r="BD36" i="3"/>
  <c r="G37" i="3"/>
  <c r="Q37" i="3"/>
  <c r="AE37" i="3"/>
  <c r="AO37" i="3"/>
  <c r="BC37" i="3"/>
  <c r="AF38" i="3"/>
  <c r="AE48" i="3"/>
  <c r="AE50" i="3" s="1"/>
  <c r="AC50" i="3"/>
  <c r="AF50" i="3"/>
  <c r="AX48" i="3"/>
  <c r="AX25" i="3" s="1"/>
  <c r="BI9" i="3"/>
  <c r="BM9" i="3"/>
  <c r="F11" i="3"/>
  <c r="K11" i="3"/>
  <c r="T11" i="3"/>
  <c r="Y11" i="3"/>
  <c r="AD11" i="3"/>
  <c r="AI11" i="3"/>
  <c r="AM11" i="3"/>
  <c r="AR11" i="3"/>
  <c r="AW11" i="3"/>
  <c r="BB11" i="3"/>
  <c r="N23" i="3"/>
  <c r="N113" i="3" s="1"/>
  <c r="AL23" i="3"/>
  <c r="AL25" i="3" s="1"/>
  <c r="E24" i="3"/>
  <c r="N24" i="3"/>
  <c r="S24" i="3"/>
  <c r="X24" i="3"/>
  <c r="AC24" i="3"/>
  <c r="AG24" i="3"/>
  <c r="AL24" i="3"/>
  <c r="AQ24" i="3"/>
  <c r="AV24" i="3"/>
  <c r="BA24" i="3"/>
  <c r="H37" i="3"/>
  <c r="R37" i="3"/>
  <c r="AF37" i="3"/>
  <c r="AP37" i="3"/>
  <c r="BE37" i="3"/>
  <c r="AO38" i="3"/>
  <c r="BP41" i="3"/>
  <c r="BO46" i="3"/>
  <c r="E17" i="4" s="1"/>
  <c r="G17" i="4" s="1"/>
  <c r="H17" i="4" s="1"/>
  <c r="AC48" i="3"/>
  <c r="BJ47" i="3"/>
  <c r="BI47" i="3"/>
  <c r="M49" i="3"/>
  <c r="L48" i="3"/>
  <c r="N50" i="3"/>
  <c r="L49" i="3"/>
  <c r="K49" i="3"/>
  <c r="AD48" i="3"/>
  <c r="AD50" i="3" s="1"/>
  <c r="AP49" i="3"/>
  <c r="AO49" i="3"/>
  <c r="AR49" i="3"/>
  <c r="AQ49" i="3"/>
  <c r="F11" i="4"/>
  <c r="G11" i="4" s="1"/>
  <c r="H11" i="4" s="1"/>
  <c r="BQ57" i="3"/>
  <c r="AO48" i="3"/>
  <c r="AO50" i="3" s="1"/>
  <c r="W49" i="3"/>
  <c r="E49" i="3"/>
  <c r="Q49" i="3"/>
  <c r="X49" i="3"/>
  <c r="BC49" i="3"/>
  <c r="U59" i="3"/>
  <c r="AS59" i="3"/>
  <c r="AS11" i="3" s="1"/>
  <c r="BG59" i="3"/>
  <c r="AO60" i="3"/>
  <c r="AO62" i="3" s="1"/>
  <c r="BI59" i="3"/>
  <c r="BN59" i="3"/>
  <c r="K60" i="3"/>
  <c r="K62" i="3" s="1"/>
  <c r="R61" i="3"/>
  <c r="W61" i="3"/>
  <c r="AQ60" i="3"/>
  <c r="AQ12" i="3" s="1"/>
  <c r="AV60" i="3"/>
  <c r="E61" i="3"/>
  <c r="K61" i="3"/>
  <c r="Q61" i="3"/>
  <c r="X61" i="3"/>
  <c r="AD61" i="3"/>
  <c r="AJ61" i="3"/>
  <c r="AQ61" i="3"/>
  <c r="AW61" i="3"/>
  <c r="BC61" i="3"/>
  <c r="U72" i="3"/>
  <c r="AS72" i="3"/>
  <c r="AS74" i="3" s="1"/>
  <c r="BO71" i="3"/>
  <c r="AC73" i="3"/>
  <c r="BJ72" i="3"/>
  <c r="AW73" i="3"/>
  <c r="BH72" i="3"/>
  <c r="BN72" i="3"/>
  <c r="W74" i="3"/>
  <c r="Y74" i="3"/>
  <c r="AR75" i="3"/>
  <c r="AP74" i="3"/>
  <c r="AR74" i="3"/>
  <c r="AU73" i="3"/>
  <c r="T74" i="3"/>
  <c r="BB74" i="3"/>
  <c r="BP80" i="3"/>
  <c r="W87" i="3"/>
  <c r="W50" i="3" s="1"/>
  <c r="BI86" i="3"/>
  <c r="AF87" i="3"/>
  <c r="AF89" i="3" s="1"/>
  <c r="BJ86" i="3"/>
  <c r="AD87" i="3"/>
  <c r="AD89" i="3" s="1"/>
  <c r="AR88" i="3"/>
  <c r="AR89" i="3"/>
  <c r="AP88" i="3"/>
  <c r="AO88" i="3"/>
  <c r="AQ88" i="3"/>
  <c r="AK88" i="3"/>
  <c r="BP53" i="3"/>
  <c r="BJ59" i="3"/>
  <c r="R60" i="3"/>
  <c r="AF61" i="3"/>
  <c r="AI62" i="3"/>
  <c r="AK61" i="3"/>
  <c r="AR60" i="3"/>
  <c r="AR12" i="3" s="1"/>
  <c r="AX60" i="3"/>
  <c r="AE61" i="3"/>
  <c r="AL61" i="3"/>
  <c r="AR61" i="3"/>
  <c r="AX61" i="3"/>
  <c r="BP65" i="3"/>
  <c r="BI72" i="3"/>
  <c r="M74" i="3"/>
  <c r="L74" i="3"/>
  <c r="L73" i="3"/>
  <c r="R74" i="3"/>
  <c r="S74" i="3"/>
  <c r="AI73" i="3"/>
  <c r="AI75" i="3" s="1"/>
  <c r="E74" i="3"/>
  <c r="N74" i="3"/>
  <c r="G57" i="4"/>
  <c r="H57" i="4" s="1"/>
  <c r="AI87" i="3"/>
  <c r="AI89" i="3" s="1"/>
  <c r="BK86" i="3"/>
  <c r="BL86" i="3"/>
  <c r="F87" i="3"/>
  <c r="F89" i="3" s="1"/>
  <c r="Q87" i="3"/>
  <c r="BB88" i="3"/>
  <c r="BC88" i="3"/>
  <c r="BA87" i="3"/>
  <c r="BA89" i="3" s="1"/>
  <c r="BE88" i="3"/>
  <c r="AL88" i="3"/>
  <c r="BD88" i="3"/>
  <c r="BF59" i="3"/>
  <c r="AR62" i="3"/>
  <c r="AP61" i="3"/>
  <c r="AY61" i="3"/>
  <c r="AU61" i="3"/>
  <c r="AS61" i="3"/>
  <c r="AC62" i="3"/>
  <c r="AP62" i="3"/>
  <c r="AV62" i="3"/>
  <c r="I72" i="3"/>
  <c r="H74" i="3"/>
  <c r="F74" i="3"/>
  <c r="G73" i="3"/>
  <c r="G62" i="3" s="1"/>
  <c r="G74" i="3"/>
  <c r="BP82" i="3"/>
  <c r="AI88" i="3"/>
  <c r="AL89" i="3"/>
  <c r="AJ88" i="3"/>
  <c r="AJ87" i="3"/>
  <c r="AJ89" i="3" s="1"/>
  <c r="BB87" i="3"/>
  <c r="BB12" i="3" s="1"/>
  <c r="AW48" i="3"/>
  <c r="AW50" i="3" s="1"/>
  <c r="H49" i="3"/>
  <c r="R49" i="3"/>
  <c r="BB50" i="3"/>
  <c r="BD49" i="3"/>
  <c r="BB49" i="3"/>
  <c r="BO55" i="3"/>
  <c r="E49" i="4" s="1"/>
  <c r="BP58" i="3"/>
  <c r="BQ58" i="3" s="1"/>
  <c r="I59" i="3"/>
  <c r="BK59" i="3"/>
  <c r="H61" i="3"/>
  <c r="M61" i="3"/>
  <c r="AE60" i="3"/>
  <c r="AE62" i="3" s="1"/>
  <c r="AJ60" i="3"/>
  <c r="AJ101" i="3" s="1"/>
  <c r="AU60" i="3"/>
  <c r="AU62" i="3" s="1"/>
  <c r="BB62" i="3"/>
  <c r="BD61" i="3"/>
  <c r="AC61" i="3"/>
  <c r="AI61" i="3"/>
  <c r="AO61" i="3"/>
  <c r="AV61" i="3"/>
  <c r="BB61" i="3"/>
  <c r="E62" i="3"/>
  <c r="AX62" i="3"/>
  <c r="BD62" i="3"/>
  <c r="BO67" i="3"/>
  <c r="E55" i="4" s="1"/>
  <c r="BP70" i="3"/>
  <c r="BP71" i="3"/>
  <c r="BG72" i="3"/>
  <c r="BF72" i="3"/>
  <c r="AW75" i="3"/>
  <c r="AU74" i="3"/>
  <c r="AX74" i="3"/>
  <c r="AX73" i="3"/>
  <c r="AX75" i="3" s="1"/>
  <c r="BB75" i="3"/>
  <c r="BD74" i="3"/>
  <c r="BE74" i="3"/>
  <c r="BC73" i="3"/>
  <c r="BC38" i="3" s="1"/>
  <c r="Q74" i="3"/>
  <c r="BA74" i="3"/>
  <c r="E75" i="3"/>
  <c r="M75" i="3"/>
  <c r="BO79" i="3"/>
  <c r="E37" i="4" s="1"/>
  <c r="AD88" i="3"/>
  <c r="AE89" i="3"/>
  <c r="AC88" i="3"/>
  <c r="AF88" i="3"/>
  <c r="AC87" i="3"/>
  <c r="AC125" i="3" s="1"/>
  <c r="AG88" i="3"/>
  <c r="AW88" i="3"/>
  <c r="AV88" i="3"/>
  <c r="AV87" i="3"/>
  <c r="AX88" i="3"/>
  <c r="AX87" i="3"/>
  <c r="AY88" i="3"/>
  <c r="AE88" i="3"/>
  <c r="AU88" i="3"/>
  <c r="I98" i="3"/>
  <c r="I100" i="3" s="1"/>
  <c r="BP92" i="3"/>
  <c r="AG98" i="3"/>
  <c r="AG100" i="3" s="1"/>
  <c r="BE98" i="3"/>
  <c r="BE100" i="3" s="1"/>
  <c r="BO93" i="3"/>
  <c r="E30" i="4" s="1"/>
  <c r="BO97" i="3"/>
  <c r="BQ97" i="3" s="1"/>
  <c r="G99" i="3"/>
  <c r="BF98" i="3"/>
  <c r="AM100" i="3"/>
  <c r="AI100" i="3"/>
  <c r="AJ100" i="3"/>
  <c r="AK100" i="3"/>
  <c r="AL99" i="3"/>
  <c r="AM99" i="3" s="1"/>
  <c r="BD99" i="3"/>
  <c r="BD101" i="3" s="1"/>
  <c r="BN98" i="3"/>
  <c r="BB99" i="3"/>
  <c r="BB101" i="3" s="1"/>
  <c r="H101" i="3"/>
  <c r="F100" i="3"/>
  <c r="E99" i="3"/>
  <c r="E100" i="3"/>
  <c r="AW100" i="3"/>
  <c r="AV100" i="3"/>
  <c r="AV99" i="3"/>
  <c r="AV12" i="3" s="1"/>
  <c r="AX100" i="3"/>
  <c r="AU100" i="3"/>
  <c r="W99" i="3"/>
  <c r="W101" i="3" s="1"/>
  <c r="BI98" i="3"/>
  <c r="AA98" i="3"/>
  <c r="AW99" i="3"/>
  <c r="BK98" i="3"/>
  <c r="AR100" i="3"/>
  <c r="AP100" i="3"/>
  <c r="AQ101" i="3"/>
  <c r="AQ100" i="3"/>
  <c r="AX99" i="3"/>
  <c r="AX101" i="3" s="1"/>
  <c r="G100" i="3"/>
  <c r="Q73" i="3"/>
  <c r="Q75" i="3" s="1"/>
  <c r="BA73" i="3"/>
  <c r="BA75" i="3" s="1"/>
  <c r="AF74" i="3"/>
  <c r="AK74" i="3"/>
  <c r="AL75" i="3"/>
  <c r="AE74" i="3"/>
  <c r="AL74" i="3"/>
  <c r="O86" i="3"/>
  <c r="BO78" i="3"/>
  <c r="E31" i="4" s="1"/>
  <c r="BP83" i="3"/>
  <c r="AU87" i="3"/>
  <c r="BM86" i="3"/>
  <c r="H89" i="3"/>
  <c r="F88" i="3"/>
  <c r="I88" i="3"/>
  <c r="E87" i="3"/>
  <c r="Y88" i="3"/>
  <c r="W88" i="3"/>
  <c r="G88" i="3"/>
  <c r="X88" i="3"/>
  <c r="AY98" i="3"/>
  <c r="AY100" i="3" s="1"/>
  <c r="BO94" i="3"/>
  <c r="E48" i="4" s="1"/>
  <c r="BP96" i="3"/>
  <c r="F99" i="3"/>
  <c r="BL98" i="3"/>
  <c r="AO99" i="3"/>
  <c r="AO101" i="3" s="1"/>
  <c r="BB100" i="3"/>
  <c r="BC100" i="3"/>
  <c r="BA99" i="3"/>
  <c r="BA101" i="3" s="1"/>
  <c r="BD100" i="3"/>
  <c r="BJ99" i="3"/>
  <c r="H100" i="3"/>
  <c r="AO100" i="3"/>
  <c r="BA100" i="3"/>
  <c r="AU99" i="3"/>
  <c r="BM98" i="3"/>
  <c r="BJ98" i="3"/>
  <c r="Q99" i="3"/>
  <c r="Y100" i="3"/>
  <c r="AD100" i="3"/>
  <c r="X100" i="3"/>
  <c r="AE100" i="3"/>
  <c r="BP105" i="3"/>
  <c r="AA110" i="3"/>
  <c r="AA11" i="3" s="1"/>
  <c r="BP104" i="3"/>
  <c r="F5" i="4"/>
  <c r="G5" i="4" s="1"/>
  <c r="H5" i="4" s="1"/>
  <c r="BQ107" i="3"/>
  <c r="F7" i="4"/>
  <c r="G7" i="4" s="1"/>
  <c r="H7" i="4" s="1"/>
  <c r="BQ108" i="3"/>
  <c r="BG110" i="3"/>
  <c r="K111" i="3"/>
  <c r="AA122" i="3"/>
  <c r="AA124" i="3" s="1"/>
  <c r="BP116" i="3"/>
  <c r="BO84" i="3"/>
  <c r="E20" i="4" s="1"/>
  <c r="BC87" i="3"/>
  <c r="BC12" i="3" s="1"/>
  <c r="K88" i="3"/>
  <c r="T88" i="3"/>
  <c r="Q88" i="3"/>
  <c r="BO96" i="3"/>
  <c r="E6" i="4" s="1"/>
  <c r="BC99" i="3"/>
  <c r="K100" i="3"/>
  <c r="T100" i="3"/>
  <c r="Q100" i="3"/>
  <c r="W100" i="3"/>
  <c r="AC100" i="3"/>
  <c r="S101" i="3"/>
  <c r="BO104" i="3"/>
  <c r="E36" i="4" s="1"/>
  <c r="U110" i="3"/>
  <c r="AS110" i="3"/>
  <c r="AS112" i="3" s="1"/>
  <c r="BP106" i="3"/>
  <c r="BP109" i="3"/>
  <c r="BQ109" i="3" s="1"/>
  <c r="BH110" i="3"/>
  <c r="BK110" i="3"/>
  <c r="AI111" i="3"/>
  <c r="G113" i="3"/>
  <c r="I112" i="3"/>
  <c r="E112" i="3"/>
  <c r="H112" i="3"/>
  <c r="F112" i="3"/>
  <c r="S112" i="3"/>
  <c r="R112" i="3"/>
  <c r="T112" i="3"/>
  <c r="AE113" i="3"/>
  <c r="AG112" i="3"/>
  <c r="AC112" i="3"/>
  <c r="AF112" i="3"/>
  <c r="AD112" i="3"/>
  <c r="AQ112" i="3"/>
  <c r="AR113" i="3"/>
  <c r="AP112" i="3"/>
  <c r="AP113" i="3"/>
  <c r="AR112" i="3"/>
  <c r="BE112" i="3"/>
  <c r="BA112" i="3"/>
  <c r="BB111" i="3"/>
  <c r="BB113" i="3"/>
  <c r="BD112" i="3"/>
  <c r="BA111" i="3"/>
  <c r="BB112" i="3"/>
  <c r="BC111" i="3"/>
  <c r="AO112" i="3"/>
  <c r="BO116" i="3"/>
  <c r="E43" i="4" s="1"/>
  <c r="BO119" i="3"/>
  <c r="E38" i="4" s="1"/>
  <c r="F13" i="4"/>
  <c r="G13" i="4" s="1"/>
  <c r="H13" i="4" s="1"/>
  <c r="BG122" i="3"/>
  <c r="K125" i="3"/>
  <c r="G111" i="3"/>
  <c r="G125" i="3" s="1"/>
  <c r="R111" i="3"/>
  <c r="R113" i="3" s="1"/>
  <c r="AD111" i="3"/>
  <c r="AD113" i="3" s="1"/>
  <c r="BL110" i="3"/>
  <c r="BF110" i="3"/>
  <c r="H111" i="3"/>
  <c r="H113" i="3" s="1"/>
  <c r="AF111" i="3"/>
  <c r="AF113" i="3" s="1"/>
  <c r="BD111" i="3"/>
  <c r="BD113" i="3" s="1"/>
  <c r="G112" i="3"/>
  <c r="AC113" i="3"/>
  <c r="U122" i="3"/>
  <c r="U124" i="3" s="1"/>
  <c r="AS122" i="3"/>
  <c r="BP118" i="3"/>
  <c r="BP121" i="3"/>
  <c r="BK122" i="3"/>
  <c r="AI123" i="3"/>
  <c r="AI125" i="3" s="1"/>
  <c r="G124" i="3"/>
  <c r="E125" i="3"/>
  <c r="I124" i="3"/>
  <c r="E124" i="3"/>
  <c r="H124" i="3"/>
  <c r="F124" i="3"/>
  <c r="Q124" i="3"/>
  <c r="S125" i="3"/>
  <c r="T124" i="3"/>
  <c r="S124" i="3"/>
  <c r="Q125" i="3"/>
  <c r="R124" i="3"/>
  <c r="AE124" i="3"/>
  <c r="AD124" i="3"/>
  <c r="AG124" i="3"/>
  <c r="AC124" i="3"/>
  <c r="AF124" i="3"/>
  <c r="AR125" i="3"/>
  <c r="AO124" i="3"/>
  <c r="AQ125" i="3"/>
  <c r="AR124" i="3"/>
  <c r="AQ124" i="3"/>
  <c r="AO125" i="3"/>
  <c r="AP124" i="3"/>
  <c r="BJ122" i="3"/>
  <c r="BI110" i="3"/>
  <c r="BM110" i="3"/>
  <c r="K112" i="3"/>
  <c r="Y112" i="3"/>
  <c r="AI112" i="3"/>
  <c r="AW112" i="3"/>
  <c r="BI122" i="3"/>
  <c r="BM122" i="3"/>
  <c r="BB125" i="3"/>
  <c r="BC124" i="3"/>
  <c r="BA125" i="3"/>
  <c r="BB124" i="3"/>
  <c r="BD125" i="3"/>
  <c r="BE124" i="3"/>
  <c r="BA124" i="3"/>
  <c r="BD124" i="3"/>
  <c r="Q111" i="3"/>
  <c r="AO111" i="3"/>
  <c r="AO113" i="3" s="1"/>
  <c r="M112" i="3"/>
  <c r="W112" i="3"/>
  <c r="AK112" i="3"/>
  <c r="AU112" i="3"/>
  <c r="AY112" i="3"/>
  <c r="N112" i="3"/>
  <c r="X112" i="3"/>
  <c r="AL112" i="3"/>
  <c r="AV112" i="3"/>
  <c r="BH122" i="3"/>
  <c r="BL122" i="3"/>
  <c r="L124" i="3"/>
  <c r="K124" i="3"/>
  <c r="N124" i="3"/>
  <c r="M124" i="3"/>
  <c r="Y125" i="3"/>
  <c r="Z124" i="3"/>
  <c r="Y124" i="3"/>
  <c r="X124" i="3"/>
  <c r="W124" i="3"/>
  <c r="AJ124" i="3"/>
  <c r="AI124" i="3"/>
  <c r="AL124" i="3"/>
  <c r="AK124" i="3"/>
  <c r="AW125" i="3"/>
  <c r="AX124" i="3"/>
  <c r="AV125" i="3"/>
  <c r="AW124" i="3"/>
  <c r="AV124" i="3"/>
  <c r="AX125" i="3"/>
  <c r="AY124" i="3"/>
  <c r="AU124" i="3"/>
  <c r="X75" i="3" l="1"/>
  <c r="AA74" i="3"/>
  <c r="W75" i="3"/>
  <c r="Y75" i="3"/>
  <c r="AA73" i="3"/>
  <c r="AA49" i="3"/>
  <c r="Z12" i="3"/>
  <c r="X12" i="3"/>
  <c r="Y12" i="3"/>
  <c r="BI10" i="3"/>
  <c r="BI123" i="3"/>
  <c r="Y25" i="3"/>
  <c r="AA24" i="3"/>
  <c r="Z38" i="3"/>
  <c r="X62" i="3"/>
  <c r="Y38" i="3"/>
  <c r="U24" i="3"/>
  <c r="T38" i="3"/>
  <c r="Q25" i="3"/>
  <c r="BH123" i="3"/>
  <c r="R12" i="3"/>
  <c r="U11" i="3"/>
  <c r="BP11" i="3" s="1"/>
  <c r="R50" i="3"/>
  <c r="T62" i="3"/>
  <c r="U61" i="3"/>
  <c r="R89" i="3"/>
  <c r="U100" i="3"/>
  <c r="T101" i="3"/>
  <c r="R101" i="3"/>
  <c r="Q101" i="3"/>
  <c r="M125" i="3"/>
  <c r="L125" i="3"/>
  <c r="N62" i="3"/>
  <c r="L113" i="3"/>
  <c r="N25" i="3"/>
  <c r="M113" i="3"/>
  <c r="K113" i="3"/>
  <c r="O37" i="3"/>
  <c r="M38" i="3"/>
  <c r="N38" i="3"/>
  <c r="L101" i="3"/>
  <c r="K50" i="3"/>
  <c r="M50" i="3"/>
  <c r="G12" i="4"/>
  <c r="H12" i="4" s="1"/>
  <c r="BQ81" i="3"/>
  <c r="F101" i="3"/>
  <c r="G89" i="3"/>
  <c r="G101" i="3"/>
  <c r="I61" i="3"/>
  <c r="BF60" i="3"/>
  <c r="F62" i="3"/>
  <c r="F75" i="3"/>
  <c r="F25" i="3"/>
  <c r="G24" i="4"/>
  <c r="H24" i="4" s="1"/>
  <c r="I10" i="3"/>
  <c r="BF10" i="3"/>
  <c r="I24" i="3"/>
  <c r="BP24" i="3" s="1"/>
  <c r="F113" i="3"/>
  <c r="H125" i="3"/>
  <c r="BF111" i="3"/>
  <c r="F125" i="3"/>
  <c r="BF123" i="3"/>
  <c r="F38" i="3"/>
  <c r="H38" i="3"/>
  <c r="AS73" i="3"/>
  <c r="BD38" i="3"/>
  <c r="BQ69" i="3"/>
  <c r="G53" i="4"/>
  <c r="H53" i="4" s="1"/>
  <c r="AS49" i="3"/>
  <c r="AP50" i="3"/>
  <c r="BQ93" i="3"/>
  <c r="G29" i="4"/>
  <c r="H29" i="4" s="1"/>
  <c r="G30" i="4"/>
  <c r="H30" i="4" s="1"/>
  <c r="AW12" i="3"/>
  <c r="AU75" i="3"/>
  <c r="BQ120" i="3"/>
  <c r="AV75" i="3"/>
  <c r="AE125" i="3"/>
  <c r="AK101" i="3"/>
  <c r="Y89" i="3"/>
  <c r="AJ125" i="3"/>
  <c r="Z89" i="3"/>
  <c r="AL125" i="3"/>
  <c r="BQ20" i="3"/>
  <c r="BP9" i="3"/>
  <c r="BQ18" i="3"/>
  <c r="AA10" i="3"/>
  <c r="AA112" i="3"/>
  <c r="G4" i="4"/>
  <c r="H4" i="4" s="1"/>
  <c r="I129" i="3"/>
  <c r="I130" i="3" s="1"/>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E62" i="3" s="1"/>
  <c r="BE63" i="3" s="1"/>
  <c r="L3" i="2" s="1"/>
  <c r="BN60" i="3"/>
  <c r="BC125" i="3"/>
  <c r="BE123" i="3"/>
  <c r="BE125" i="3" s="1"/>
  <c r="BC101" i="3"/>
  <c r="BE129" i="3"/>
  <c r="BE130" i="3" s="1"/>
  <c r="AW89" i="3"/>
  <c r="AV89" i="3"/>
  <c r="AU89" i="3"/>
  <c r="AX89" i="3"/>
  <c r="AX50" i="3"/>
  <c r="AW25" i="3"/>
  <c r="BM23" i="3"/>
  <c r="AU25" i="3"/>
  <c r="AY23" i="3"/>
  <c r="AY123" i="3"/>
  <c r="AY125" i="3" s="1"/>
  <c r="AU125" i="3"/>
  <c r="BM10" i="3"/>
  <c r="AU101" i="3"/>
  <c r="AY10" i="3"/>
  <c r="AU12" i="3"/>
  <c r="AW101" i="3"/>
  <c r="AV101" i="3"/>
  <c r="AY129" i="3"/>
  <c r="AY130" i="3" s="1"/>
  <c r="BQ95" i="3"/>
  <c r="AV38" i="3"/>
  <c r="AX38" i="3"/>
  <c r="AY111" i="3"/>
  <c r="AY113" i="3" s="1"/>
  <c r="AY114" i="3" s="1"/>
  <c r="K5" i="2" s="1"/>
  <c r="BM111" i="3"/>
  <c r="AU38" i="3"/>
  <c r="BM36" i="3"/>
  <c r="AY36" i="3"/>
  <c r="AY38" i="3" s="1"/>
  <c r="AR25" i="3"/>
  <c r="AP25" i="3"/>
  <c r="AO25" i="3"/>
  <c r="BQ16" i="3"/>
  <c r="AS124" i="3"/>
  <c r="BL123" i="3"/>
  <c r="AS123" i="3"/>
  <c r="AS125" i="3" s="1"/>
  <c r="AQ62" i="3"/>
  <c r="G32" i="4"/>
  <c r="H32"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5" i="4"/>
  <c r="H45" i="4" s="1"/>
  <c r="BJ111" i="3"/>
  <c r="AD62" i="3"/>
  <c r="BJ60" i="3"/>
  <c r="AG60" i="3"/>
  <c r="G33" i="4"/>
  <c r="H33" i="4" s="1"/>
  <c r="BJ10" i="3"/>
  <c r="AG10" i="3"/>
  <c r="AG12" i="3" s="1"/>
  <c r="AG13" i="3" s="1"/>
  <c r="H2" i="2" s="1"/>
  <c r="BQ44" i="3"/>
  <c r="G46" i="4"/>
  <c r="H46" i="4" s="1"/>
  <c r="BJ36" i="3"/>
  <c r="AE101" i="3"/>
  <c r="AD101" i="3"/>
  <c r="AG99" i="3"/>
  <c r="AE75" i="3"/>
  <c r="AG74" i="3"/>
  <c r="AF75" i="3"/>
  <c r="AC75" i="3"/>
  <c r="AG129" i="3"/>
  <c r="AG130" i="3" s="1"/>
  <c r="AF125" i="3"/>
  <c r="AC89" i="3"/>
  <c r="AG123" i="3"/>
  <c r="AD125" i="3"/>
  <c r="BQ21" i="3"/>
  <c r="G52" i="4"/>
  <c r="H52" i="4" s="1"/>
  <c r="BO22" i="3"/>
  <c r="AA23" i="3"/>
  <c r="BI23" i="3"/>
  <c r="X125" i="3"/>
  <c r="BQ121" i="3"/>
  <c r="G26" i="4"/>
  <c r="H26" i="4" s="1"/>
  <c r="BQ117" i="3"/>
  <c r="W125" i="3"/>
  <c r="AA123" i="3"/>
  <c r="Z101" i="3"/>
  <c r="BI73" i="3"/>
  <c r="AA100" i="3"/>
  <c r="BP100" i="3" s="1"/>
  <c r="G44" i="4"/>
  <c r="H44" i="4" s="1"/>
  <c r="BQ66" i="3"/>
  <c r="Y50" i="3"/>
  <c r="X50" i="3"/>
  <c r="W89" i="3"/>
  <c r="Z50" i="3"/>
  <c r="AA48" i="3"/>
  <c r="BI48" i="3"/>
  <c r="X38" i="3"/>
  <c r="Z62" i="3"/>
  <c r="BI36" i="3"/>
  <c r="W62" i="3"/>
  <c r="AA36" i="3"/>
  <c r="AA60" i="3"/>
  <c r="AA62" i="3" s="1"/>
  <c r="BI60" i="3"/>
  <c r="Y62" i="3"/>
  <c r="W113" i="3"/>
  <c r="W12" i="3"/>
  <c r="AA129" i="3"/>
  <c r="AA130" i="3" s="1"/>
  <c r="BI111" i="3"/>
  <c r="BP110" i="3"/>
  <c r="AA111" i="3"/>
  <c r="U74" i="3"/>
  <c r="T75" i="3"/>
  <c r="R75" i="3"/>
  <c r="BQ71" i="3"/>
  <c r="BQ17" i="3"/>
  <c r="F35" i="4"/>
  <c r="G35" i="4" s="1"/>
  <c r="H35" i="4" s="1"/>
  <c r="T25" i="3"/>
  <c r="Q38" i="3"/>
  <c r="R38" i="3"/>
  <c r="BH36" i="3"/>
  <c r="BQ31" i="3"/>
  <c r="G41" i="4"/>
  <c r="H41" i="4" s="1"/>
  <c r="BQ4" i="3"/>
  <c r="R125" i="3"/>
  <c r="BP122" i="3"/>
  <c r="BO98" i="3"/>
  <c r="Q113" i="3"/>
  <c r="U112" i="3"/>
  <c r="U60" i="3"/>
  <c r="R62" i="3"/>
  <c r="BP59" i="3"/>
  <c r="U49" i="3"/>
  <c r="U50" i="3"/>
  <c r="U129" i="3"/>
  <c r="U130" i="3" s="1"/>
  <c r="BP47" i="3"/>
  <c r="BH48" i="3"/>
  <c r="S50" i="3"/>
  <c r="L50" i="3"/>
  <c r="O49" i="3"/>
  <c r="K101" i="3"/>
  <c r="BG99" i="3"/>
  <c r="O61" i="3"/>
  <c r="BO122" i="3"/>
  <c r="BQ54" i="3"/>
  <c r="K25" i="3"/>
  <c r="BG73" i="3"/>
  <c r="L75" i="3"/>
  <c r="BQ68" i="3"/>
  <c r="G50" i="4"/>
  <c r="H50" i="4" s="1"/>
  <c r="I74" i="3"/>
  <c r="BG10" i="3"/>
  <c r="BO9" i="3"/>
  <c r="BQ9" i="3" s="1"/>
  <c r="L12" i="3"/>
  <c r="L89" i="3"/>
  <c r="BO35" i="3"/>
  <c r="N89" i="3"/>
  <c r="K89" i="3"/>
  <c r="O87" i="3"/>
  <c r="O88" i="3"/>
  <c r="BG87" i="3"/>
  <c r="U111" i="3"/>
  <c r="BH111" i="3"/>
  <c r="AS111" i="3"/>
  <c r="AS113" i="3" s="1"/>
  <c r="AS114" i="3" s="1"/>
  <c r="J5" i="2" s="1"/>
  <c r="BL111" i="3"/>
  <c r="BK123" i="3"/>
  <c r="AM123" i="3"/>
  <c r="AM125" i="3" s="1"/>
  <c r="BK111" i="3"/>
  <c r="AM111" i="3"/>
  <c r="F2" i="4"/>
  <c r="G2" i="4" s="1"/>
  <c r="H2" i="4" s="1"/>
  <c r="BQ106" i="3"/>
  <c r="G38" i="4"/>
  <c r="H38" i="4" s="1"/>
  <c r="F27" i="4"/>
  <c r="G27" i="4" s="1"/>
  <c r="H27" i="4" s="1"/>
  <c r="BQ105" i="3"/>
  <c r="BE99" i="3"/>
  <c r="BE101" i="3" s="1"/>
  <c r="BN99" i="3"/>
  <c r="F6" i="4"/>
  <c r="G6" i="4" s="1"/>
  <c r="H6" i="4" s="1"/>
  <c r="BQ96" i="3"/>
  <c r="AY87" i="3"/>
  <c r="BM87" i="3"/>
  <c r="AA99" i="3"/>
  <c r="AA101" i="3" s="1"/>
  <c r="BI99" i="3"/>
  <c r="BF99" i="3"/>
  <c r="I99" i="3"/>
  <c r="G48" i="4"/>
  <c r="H48" i="4" s="1"/>
  <c r="G37" i="4"/>
  <c r="H37" i="4" s="1"/>
  <c r="BF73" i="3"/>
  <c r="BO59" i="3"/>
  <c r="G31" i="4"/>
  <c r="H31" i="4" s="1"/>
  <c r="AM60" i="3"/>
  <c r="AM62" i="3" s="1"/>
  <c r="AA87" i="3"/>
  <c r="AA89" i="3" s="1"/>
  <c r="BI87" i="3"/>
  <c r="G75" i="3"/>
  <c r="O73" i="3"/>
  <c r="G55" i="4"/>
  <c r="H55" i="4" s="1"/>
  <c r="BN23" i="3"/>
  <c r="BE23" i="3"/>
  <c r="BE25" i="3" s="1"/>
  <c r="BF23" i="3"/>
  <c r="I23" i="3"/>
  <c r="BE48" i="3"/>
  <c r="BN48" i="3"/>
  <c r="BG36" i="3"/>
  <c r="O36" i="3"/>
  <c r="O38" i="3" s="1"/>
  <c r="F25" i="4"/>
  <c r="G25" i="4" s="1"/>
  <c r="H25" i="4" s="1"/>
  <c r="BQ28" i="3"/>
  <c r="E25" i="3"/>
  <c r="G20" i="4"/>
  <c r="H20" i="4" s="1"/>
  <c r="G50" i="3"/>
  <c r="F42" i="4"/>
  <c r="G42" i="4" s="1"/>
  <c r="H42" i="4" s="1"/>
  <c r="BQ42" i="3"/>
  <c r="BE36" i="3"/>
  <c r="AG36" i="3"/>
  <c r="AG38" i="3" s="1"/>
  <c r="AG39" i="3" s="1"/>
  <c r="H8" i="2" s="1"/>
  <c r="I36" i="3"/>
  <c r="F23" i="4"/>
  <c r="G23" i="4" s="1"/>
  <c r="H23" i="4" s="1"/>
  <c r="BQ118" i="3"/>
  <c r="BN111" i="3"/>
  <c r="BE111" i="3"/>
  <c r="F43" i="4"/>
  <c r="G43" i="4" s="1"/>
  <c r="H43" i="4" s="1"/>
  <c r="BQ116" i="3"/>
  <c r="I111" i="3"/>
  <c r="I113" i="3" s="1"/>
  <c r="I114" i="3" s="1"/>
  <c r="AY99" i="3"/>
  <c r="BM99" i="3"/>
  <c r="F19" i="4"/>
  <c r="G19" i="4" s="1"/>
  <c r="H19" i="4" s="1"/>
  <c r="BQ83" i="3"/>
  <c r="BE73" i="3"/>
  <c r="BE75" i="3" s="1"/>
  <c r="BN73" i="3"/>
  <c r="F34" i="4"/>
  <c r="G34" i="4" s="1"/>
  <c r="H34" i="4" s="1"/>
  <c r="BQ92" i="3"/>
  <c r="BJ87" i="3"/>
  <c r="AG87" i="3"/>
  <c r="AG89" i="3" s="1"/>
  <c r="BM60" i="3"/>
  <c r="AY60" i="3"/>
  <c r="AY62" i="3" s="1"/>
  <c r="AY63" i="3" s="1"/>
  <c r="K3" i="2" s="1"/>
  <c r="F15" i="4"/>
  <c r="G15" i="4" s="1"/>
  <c r="H15" i="4" s="1"/>
  <c r="BQ82" i="3"/>
  <c r="U87" i="3"/>
  <c r="BH87" i="3"/>
  <c r="BK87" i="3"/>
  <c r="AM87" i="3"/>
  <c r="AM73" i="3"/>
  <c r="AM75" i="3" s="1"/>
  <c r="AM76" i="3" s="1"/>
  <c r="I10" i="2" s="1"/>
  <c r="BK73" i="3"/>
  <c r="F56" i="4"/>
  <c r="G56" i="4" s="1"/>
  <c r="H56" i="4" s="1"/>
  <c r="BQ80" i="3"/>
  <c r="BM73" i="3"/>
  <c r="AY73" i="3"/>
  <c r="AY75" i="3" s="1"/>
  <c r="AY76" i="3" s="1"/>
  <c r="K10" i="2" s="1"/>
  <c r="AG73" i="3"/>
  <c r="BJ73" i="3"/>
  <c r="AS60" i="3"/>
  <c r="AS62" i="3" s="1"/>
  <c r="BL60" i="3"/>
  <c r="AS48" i="3"/>
  <c r="AS50" i="3" s="1"/>
  <c r="BL48" i="3"/>
  <c r="F28" i="4"/>
  <c r="G28" i="4" s="1"/>
  <c r="H28" i="4" s="1"/>
  <c r="BQ41" i="3"/>
  <c r="AS23" i="3"/>
  <c r="BL23" i="3"/>
  <c r="BK36" i="3"/>
  <c r="AM36" i="3"/>
  <c r="U10" i="3"/>
  <c r="U12" i="3" s="1"/>
  <c r="BH10" i="3"/>
  <c r="BQ46" i="3"/>
  <c r="F54" i="4"/>
  <c r="G54" i="4" s="1"/>
  <c r="H54" i="4" s="1"/>
  <c r="BQ3" i="3"/>
  <c r="AM10" i="3"/>
  <c r="AM12" i="3" s="1"/>
  <c r="O10" i="3"/>
  <c r="O12" i="3" s="1"/>
  <c r="AS129" i="3"/>
  <c r="AS130" i="3" s="1"/>
  <c r="BG123" i="3"/>
  <c r="O123" i="3"/>
  <c r="AG111" i="3"/>
  <c r="AG113" i="3" s="1"/>
  <c r="AG114" i="3" s="1"/>
  <c r="H5" i="2" s="1"/>
  <c r="U99" i="3"/>
  <c r="BH99" i="3"/>
  <c r="BF87" i="3"/>
  <c r="E89" i="3"/>
  <c r="I87" i="3"/>
  <c r="U73" i="3"/>
  <c r="BH73" i="3"/>
  <c r="BP98" i="3"/>
  <c r="F18" i="4"/>
  <c r="G18" i="4" s="1"/>
  <c r="H18" i="4" s="1"/>
  <c r="BQ70" i="3"/>
  <c r="BP72" i="3"/>
  <c r="F22" i="4"/>
  <c r="G22" i="4" s="1"/>
  <c r="H22" i="4" s="1"/>
  <c r="BQ65" i="3"/>
  <c r="O60" i="3"/>
  <c r="BG60" i="3"/>
  <c r="AS51" i="3"/>
  <c r="J7" i="2" s="1"/>
  <c r="BJ23" i="3"/>
  <c r="AG23" i="3"/>
  <c r="AG25" i="3" s="1"/>
  <c r="AG26" i="3" s="1"/>
  <c r="H6" i="2" s="1"/>
  <c r="BF48" i="3"/>
  <c r="I48" i="3"/>
  <c r="BQ55" i="3"/>
  <c r="BM48" i="3"/>
  <c r="AY48" i="3"/>
  <c r="AY50" i="3" s="1"/>
  <c r="F14" i="4"/>
  <c r="G14" i="4" s="1"/>
  <c r="H14" i="4" s="1"/>
  <c r="BQ45" i="3"/>
  <c r="I37" i="3"/>
  <c r="BK23" i="3"/>
  <c r="AM23" i="3"/>
  <c r="AM25" i="3" s="1"/>
  <c r="AM26" i="3" s="1"/>
  <c r="I6" i="2" s="1"/>
  <c r="F51" i="4"/>
  <c r="G51" i="4" s="1"/>
  <c r="H51" i="4" s="1"/>
  <c r="BQ15" i="3"/>
  <c r="E12" i="3"/>
  <c r="BQ43" i="3"/>
  <c r="E38" i="3"/>
  <c r="H12" i="3"/>
  <c r="BO110" i="3"/>
  <c r="BQ119" i="3"/>
  <c r="BG111" i="3"/>
  <c r="O111" i="3"/>
  <c r="F36" i="4"/>
  <c r="G36" i="4" s="1"/>
  <c r="H36" i="4" s="1"/>
  <c r="BQ104" i="3"/>
  <c r="BL99" i="3"/>
  <c r="AS99" i="3"/>
  <c r="AS101" i="3" s="1"/>
  <c r="AS102" i="3" s="1"/>
  <c r="J9" i="2" s="1"/>
  <c r="E101" i="3"/>
  <c r="BO72" i="3"/>
  <c r="BQ94" i="3"/>
  <c r="BQ79" i="3"/>
  <c r="I73" i="3"/>
  <c r="I62" i="3" s="1"/>
  <c r="BE87" i="3"/>
  <c r="BE89" i="3" s="1"/>
  <c r="BN87" i="3"/>
  <c r="BQ78" i="3"/>
  <c r="F40" i="4"/>
  <c r="G40" i="4" s="1"/>
  <c r="H40" i="4" s="1"/>
  <c r="BQ53" i="3"/>
  <c r="AG48" i="3"/>
  <c r="AG50" i="3" s="1"/>
  <c r="AG51" i="3" s="1"/>
  <c r="H7" i="2" s="1"/>
  <c r="BJ48" i="3"/>
  <c r="BQ67" i="3"/>
  <c r="U23" i="3"/>
  <c r="BH23" i="3"/>
  <c r="BO47" i="3"/>
  <c r="AS10" i="3"/>
  <c r="BL10" i="3"/>
  <c r="BQ84" i="3"/>
  <c r="G49" i="4"/>
  <c r="H49" i="4" s="1"/>
  <c r="BG48" i="3"/>
  <c r="O48" i="3"/>
  <c r="BG23" i="3"/>
  <c r="O23" i="3"/>
  <c r="O25" i="3" s="1"/>
  <c r="G39" i="4"/>
  <c r="H39" i="4" s="1"/>
  <c r="AA75" i="3" l="1"/>
  <c r="AA76" i="3" s="1"/>
  <c r="G10" i="2" s="1"/>
  <c r="AA12" i="3"/>
  <c r="BP112" i="3"/>
  <c r="AA25" i="3"/>
  <c r="AA26" i="3" s="1"/>
  <c r="G6" i="2" s="1"/>
  <c r="AA38" i="3"/>
  <c r="U25" i="3"/>
  <c r="U13" i="3"/>
  <c r="F2" i="2" s="1"/>
  <c r="U89" i="3"/>
  <c r="U101" i="3"/>
  <c r="U102" i="3" s="1"/>
  <c r="F9" i="2" s="1"/>
  <c r="O26" i="3"/>
  <c r="E6" i="2" s="1"/>
  <c r="BP37" i="3"/>
  <c r="O39" i="3"/>
  <c r="E8" i="2" s="1"/>
  <c r="BP61" i="3"/>
  <c r="I125" i="3"/>
  <c r="I126" i="3" s="1"/>
  <c r="D11" i="2" s="1"/>
  <c r="BE26" i="3"/>
  <c r="L6" i="2" s="1"/>
  <c r="BE90" i="3"/>
  <c r="L4" i="2" s="1"/>
  <c r="AY12" i="3"/>
  <c r="AS126" i="3"/>
  <c r="J11" i="2" s="1"/>
  <c r="AG90" i="3"/>
  <c r="H4" i="2" s="1"/>
  <c r="AM101" i="3"/>
  <c r="AM102" i="3" s="1"/>
  <c r="I9" i="2" s="1"/>
  <c r="AM13" i="3"/>
  <c r="I2" i="2" s="1"/>
  <c r="AA113" i="3"/>
  <c r="AA114" i="3" s="1"/>
  <c r="G5" i="2" s="1"/>
  <c r="AA13" i="3"/>
  <c r="G2" i="2" s="1"/>
  <c r="U90" i="3"/>
  <c r="F4" i="2" s="1"/>
  <c r="BP74" i="3"/>
  <c r="U62" i="3"/>
  <c r="U63" i="3" s="1"/>
  <c r="F3" i="2" s="1"/>
  <c r="O113" i="3"/>
  <c r="O114" i="3" s="1"/>
  <c r="E5" i="2" s="1"/>
  <c r="O75" i="3"/>
  <c r="O76" i="3" s="1"/>
  <c r="E10" i="2" s="1"/>
  <c r="BE38" i="3"/>
  <c r="BE39" i="3" s="1"/>
  <c r="L8" i="2" s="1"/>
  <c r="BE76" i="3"/>
  <c r="L10" i="2" s="1"/>
  <c r="BE12" i="3"/>
  <c r="BE13" i="3" s="1"/>
  <c r="L2" i="2" s="1"/>
  <c r="BE50" i="3"/>
  <c r="BE51" i="3" s="1"/>
  <c r="L7" i="2" s="1"/>
  <c r="BE113" i="3"/>
  <c r="BE114" i="3" s="1"/>
  <c r="L5" i="2" s="1"/>
  <c r="BE102" i="3"/>
  <c r="L9" i="2" s="1"/>
  <c r="BE126" i="3"/>
  <c r="L11" i="2" s="1"/>
  <c r="AY89" i="3"/>
  <c r="AY90" i="3" s="1"/>
  <c r="K4" i="2" s="1"/>
  <c r="AY51" i="3"/>
  <c r="K7" i="2" s="1"/>
  <c r="AY25" i="3"/>
  <c r="AY26" i="3" s="1"/>
  <c r="K6" i="2" s="1"/>
  <c r="BQ22" i="3"/>
  <c r="AY126" i="3"/>
  <c r="K11" i="2" s="1"/>
  <c r="AY13" i="3"/>
  <c r="K2" i="2" s="1"/>
  <c r="AY101" i="3"/>
  <c r="AY102" i="3" s="1"/>
  <c r="K9" i="2" s="1"/>
  <c r="AY39" i="3"/>
  <c r="K8" i="2" s="1"/>
  <c r="AS25" i="3"/>
  <c r="AS26" i="3" s="1"/>
  <c r="J6" i="2" s="1"/>
  <c r="AS38" i="3"/>
  <c r="AS39" i="3" s="1"/>
  <c r="J8" i="2" s="1"/>
  <c r="BQ35" i="3"/>
  <c r="AS12" i="3"/>
  <c r="AS13" i="3" s="1"/>
  <c r="J2" i="2" s="1"/>
  <c r="AS63" i="3"/>
  <c r="J3" i="2" s="1"/>
  <c r="BP88" i="3"/>
  <c r="AS89" i="3"/>
  <c r="AS90" i="3" s="1"/>
  <c r="J4" i="2" s="1"/>
  <c r="AS75" i="3"/>
  <c r="AS76" i="3" s="1"/>
  <c r="J10" i="2" s="1"/>
  <c r="AM126" i="3"/>
  <c r="I11" i="2" s="1"/>
  <c r="AM38" i="3"/>
  <c r="AM39" i="3" s="1"/>
  <c r="I8" i="2" s="1"/>
  <c r="AM113" i="3"/>
  <c r="AM114" i="3" s="1"/>
  <c r="I5" i="2" s="1"/>
  <c r="AM89" i="3"/>
  <c r="AM90" i="3" s="1"/>
  <c r="I4" i="2" s="1"/>
  <c r="BQ86" i="3"/>
  <c r="BO123" i="3"/>
  <c r="AM50" i="3"/>
  <c r="AM51" i="3" s="1"/>
  <c r="I7" i="2" s="1"/>
  <c r="AM63" i="3"/>
  <c r="I3" i="2" s="1"/>
  <c r="AG62" i="3"/>
  <c r="AG63" i="3" s="1"/>
  <c r="H3" i="2" s="1"/>
  <c r="AG101" i="3"/>
  <c r="AG102" i="3" s="1"/>
  <c r="H9" i="2" s="1"/>
  <c r="BQ98" i="3"/>
  <c r="AG75" i="3"/>
  <c r="AG76" i="3" s="1"/>
  <c r="H10" i="2" s="1"/>
  <c r="AG125" i="3"/>
  <c r="AG126" i="3" s="1"/>
  <c r="H11" i="2" s="1"/>
  <c r="AA125" i="3"/>
  <c r="AA126" i="3" s="1"/>
  <c r="G11" i="2" s="1"/>
  <c r="BQ122" i="3"/>
  <c r="AA102" i="3"/>
  <c r="G9" i="2" s="1"/>
  <c r="AA90" i="3"/>
  <c r="G4" i="2" s="1"/>
  <c r="AA50" i="3"/>
  <c r="AA51" i="3" s="1"/>
  <c r="G7" i="2" s="1"/>
  <c r="BQ47" i="3"/>
  <c r="AA39" i="3"/>
  <c r="G8" i="2" s="1"/>
  <c r="BO36" i="3"/>
  <c r="AA63" i="3"/>
  <c r="G3" i="2" s="1"/>
  <c r="BO60" i="3"/>
  <c r="BQ59" i="3"/>
  <c r="BQ110" i="3"/>
  <c r="U75" i="3"/>
  <c r="U76" i="3" s="1"/>
  <c r="F10" i="2" s="1"/>
  <c r="U26" i="3"/>
  <c r="F6" i="2" s="1"/>
  <c r="U38" i="3"/>
  <c r="U39" i="3" s="1"/>
  <c r="F8" i="2" s="1"/>
  <c r="U125" i="3"/>
  <c r="U126" i="3" s="1"/>
  <c r="F11" i="2" s="1"/>
  <c r="U113" i="3"/>
  <c r="BO111" i="3"/>
  <c r="BP49" i="3"/>
  <c r="U51" i="3"/>
  <c r="F7" i="2" s="1"/>
  <c r="O101" i="3"/>
  <c r="O102" i="3" s="1"/>
  <c r="E9" i="2" s="1"/>
  <c r="O50" i="3"/>
  <c r="O51" i="3" s="1"/>
  <c r="E7" i="2" s="1"/>
  <c r="BP123" i="3"/>
  <c r="O125" i="3"/>
  <c r="O126" i="3" s="1"/>
  <c r="E11" i="2" s="1"/>
  <c r="O62" i="3"/>
  <c r="O63" i="3" s="1"/>
  <c r="E3" i="2" s="1"/>
  <c r="BP60" i="3"/>
  <c r="BO10" i="3"/>
  <c r="O13" i="3"/>
  <c r="E2" i="2" s="1"/>
  <c r="BP10" i="3"/>
  <c r="O89" i="3"/>
  <c r="O90" i="3" s="1"/>
  <c r="E4" i="2" s="1"/>
  <c r="I63" i="3"/>
  <c r="BP36" i="3"/>
  <c r="I38" i="3"/>
  <c r="BP23" i="3"/>
  <c r="I25" i="3"/>
  <c r="BQ72" i="3"/>
  <c r="I89" i="3"/>
  <c r="BP87" i="3"/>
  <c r="D5" i="2"/>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5" i="2" s="1"/>
  <c r="M5" i="2" s="1"/>
  <c r="BQ111" i="3"/>
  <c r="BP62" i="3"/>
  <c r="E14" i="2"/>
  <c r="BQ10" i="3"/>
  <c r="BP89" i="3"/>
  <c r="BQ99" i="3"/>
  <c r="BP38" i="3"/>
  <c r="I39" i="3"/>
  <c r="BP50" i="3"/>
  <c r="I51" i="3"/>
  <c r="BQ73" i="3"/>
  <c r="I90" i="3"/>
  <c r="BQ48" i="3"/>
  <c r="BQ87" i="3"/>
  <c r="BP25" i="3"/>
  <c r="I26" i="3"/>
  <c r="I13" i="3"/>
  <c r="I102" i="3"/>
  <c r="BQ23" i="3"/>
  <c r="BP63" i="3"/>
  <c r="D3" i="2"/>
  <c r="I76" i="3"/>
  <c r="BP114" i="3" l="1"/>
  <c r="F14" i="2"/>
  <c r="BP76" i="3"/>
  <c r="D10" i="2"/>
  <c r="M10" i="2" s="1"/>
  <c r="M3" i="2"/>
  <c r="BP13" i="3"/>
  <c r="D2" i="2"/>
  <c r="M2" i="2" s="1"/>
  <c r="BP90" i="3"/>
  <c r="D4" i="2"/>
  <c r="M4" i="2" s="1"/>
  <c r="BP39" i="3"/>
  <c r="D8" i="2"/>
  <c r="M8" i="2" s="1"/>
  <c r="BP26" i="3"/>
  <c r="D6" i="2"/>
  <c r="M6" i="2" s="1"/>
  <c r="BP102" i="3"/>
  <c r="D9" i="2"/>
  <c r="M9" i="2" s="1"/>
  <c r="BP51" i="3"/>
  <c r="D7" i="2"/>
  <c r="M7"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<sst xmlns="http://schemas.openxmlformats.org/spreadsheetml/2006/main" count="715" uniqueCount="117">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</sst>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44903</v>
      </c>
      <c r="E1" s="8">
        <f>'Détail par équipe'!J1</f>
        <v>44910</v>
      </c>
      <c r="F1" s="8">
        <f>'Détail par équipe'!P1</f>
        <v>44931</v>
      </c>
      <c r="G1" s="8">
        <f>'Détail par équipe'!V1</f>
        <v>44938</v>
      </c>
      <c r="H1" s="8">
        <f>'Détail par équipe'!AB1</f>
        <v>44945</v>
      </c>
      <c r="I1" s="8">
        <f>'Détail par équipe'!AH1</f>
        <v>44952</v>
      </c>
      <c r="J1" s="8">
        <f>'Détail par équipe'!AN1</f>
        <v>44959</v>
      </c>
      <c r="K1" s="8">
        <f>'Détail par équipe'!AT1</f>
        <v>44966</v>
      </c>
      <c r="L1" s="8">
        <f>'Détail par équipe'!AZ1</f>
        <v>44973</v>
      </c>
      <c r="M1" s="9" t="s">
        <v>7</v>
      </c>
      <c r="N1" s="10" t="s">
        <v>8</v>
      </c>
    </row>
    <row r="2" spans="1:14" ht="23.1" customHeight="1" x14ac:dyDescent="0.2">
      <c r="A2" s="11">
        <v>1</v>
      </c>
      <c r="B2" s="12">
        <v>1</v>
      </c>
      <c r="C2" s="13" t="str">
        <f>'Détail par équipe'!B2</f>
        <v>US Métro</v>
      </c>
      <c r="D2" s="14">
        <f>'Détail par équipe'!I13</f>
        <v>8</v>
      </c>
      <c r="E2" s="15">
        <f>'Détail par équipe'!O13</f>
        <v>8</v>
      </c>
      <c r="F2" s="15">
        <f>'Détail par équipe'!U13</f>
        <v>10</v>
      </c>
      <c r="G2" s="15">
        <f>'Détail par équipe'!AA13</f>
        <v>8</v>
      </c>
      <c r="H2" s="15">
        <f>'Détail par équipe'!AG13</f>
        <v>0</v>
      </c>
      <c r="I2" s="15">
        <f>'Détail par équipe'!AM13</f>
        <v>0</v>
      </c>
      <c r="J2" s="15">
        <f>'Détail par équipe'!AS13</f>
        <v>0</v>
      </c>
      <c r="K2" s="15">
        <f>'Détail par équipe'!AY13</f>
        <v>0</v>
      </c>
      <c r="L2" s="15">
        <f>'Détail par équipe'!BE13</f>
        <v>0</v>
      </c>
      <c r="M2" s="16">
        <f>D2+E2+F2+G2+H2+I2+J2+K2+L2</f>
        <v>34</v>
      </c>
      <c r="N2" s="17">
        <f t="shared" ref="N2:N11" si="0">M2*2.4</f>
        <v>81.599999999999994</v>
      </c>
    </row>
    <row r="3" spans="1:14" ht="23.1" customHeight="1" x14ac:dyDescent="0.2">
      <c r="A3" s="11">
        <v>2</v>
      </c>
      <c r="B3" s="12">
        <v>5</v>
      </c>
      <c r="C3" s="13" t="str">
        <f>'Détail par équipe'!B52</f>
        <v>BCV</v>
      </c>
      <c r="D3" s="14">
        <f>'Détail par équipe'!I63</f>
        <v>10</v>
      </c>
      <c r="E3" s="15">
        <f>'Détail par équipe'!O63</f>
        <v>10</v>
      </c>
      <c r="F3" s="15">
        <f>'Détail par équipe'!U63</f>
        <v>3</v>
      </c>
      <c r="G3" s="15">
        <f>'Détail par équipe'!AA63</f>
        <v>5</v>
      </c>
      <c r="H3" s="15">
        <f>'Détail par équipe'!AG63</f>
        <v>0</v>
      </c>
      <c r="I3" s="15">
        <f>'Détail par équipe'!AM63</f>
        <v>0</v>
      </c>
      <c r="J3" s="15">
        <f>'Détail par équipe'!AS63</f>
        <v>0</v>
      </c>
      <c r="K3" s="15">
        <f>'Détail par équipe'!AY63</f>
        <v>0</v>
      </c>
      <c r="L3" s="15">
        <f>'Détail par équipe'!BE63</f>
        <v>0</v>
      </c>
      <c r="M3" s="16">
        <f>D3+E3+F3+G3+H3+I3+J3+K3+L3</f>
        <v>28</v>
      </c>
      <c r="N3" s="17">
        <f t="shared" si="0"/>
        <v>67.2</v>
      </c>
    </row>
    <row r="4" spans="1:14" ht="23.1" customHeight="1" x14ac:dyDescent="0.2">
      <c r="A4" s="11">
        <v>3</v>
      </c>
      <c r="B4" s="12">
        <v>7</v>
      </c>
      <c r="C4" s="13" t="str">
        <f>'Détail par équipe'!B77</f>
        <v>BCF Boys</v>
      </c>
      <c r="D4" s="14">
        <f>'Détail par équipe'!I90</f>
        <v>7</v>
      </c>
      <c r="E4" s="15">
        <f>'Détail par équipe'!O90</f>
        <v>8</v>
      </c>
      <c r="F4" s="15">
        <f>'Détail par équipe'!U90</f>
        <v>2</v>
      </c>
      <c r="G4" s="15">
        <f>'Détail par équipe'!AA90</f>
        <v>8</v>
      </c>
      <c r="H4" s="15">
        <f>'Détail par équipe'!AG90</f>
        <v>0</v>
      </c>
      <c r="I4" s="15">
        <f>'Détail par équipe'!AM90</f>
        <v>0</v>
      </c>
      <c r="J4" s="15">
        <f>'Détail par équipe'!AS90</f>
        <v>0</v>
      </c>
      <c r="K4" s="15">
        <f>'Détail par équipe'!AY90</f>
        <v>0</v>
      </c>
      <c r="L4" s="15">
        <f>'Détail par équipe'!BE90</f>
        <v>0</v>
      </c>
      <c r="M4" s="16">
        <f>D4+E4+F4+G4+H4+I4+J4+K4+L4</f>
        <v>25</v>
      </c>
      <c r="N4" s="17">
        <f t="shared" si="0"/>
        <v>60</v>
      </c>
    </row>
    <row r="5" spans="1:14" ht="23.1" customHeight="1" x14ac:dyDescent="0.2">
      <c r="A5" s="11">
        <v>4</v>
      </c>
      <c r="B5" s="12">
        <v>8</v>
      </c>
      <c r="C5" s="13" t="str">
        <f>'Détail par équipe'!B103</f>
        <v>Les Handicapés</v>
      </c>
      <c r="D5" s="14">
        <f>'Détail par équipe'!I114</f>
        <v>5</v>
      </c>
      <c r="E5" s="15">
        <f>'Détail par équipe'!O114</f>
        <v>8</v>
      </c>
      <c r="F5" s="15">
        <f>'Détail par équipe'!U114</f>
        <v>5</v>
      </c>
      <c r="G5" s="15">
        <f>'Détail par équipe'!AA114</f>
        <v>2</v>
      </c>
      <c r="H5" s="15">
        <f>'Détail par équipe'!AG114</f>
        <v>0</v>
      </c>
      <c r="I5" s="15">
        <f>'Détail par équipe'!AM114</f>
        <v>0</v>
      </c>
      <c r="J5" s="15">
        <f>'Détail par équipe'!AS114</f>
        <v>0</v>
      </c>
      <c r="K5" s="15">
        <f>'Détail par équipe'!AY114</f>
        <v>0</v>
      </c>
      <c r="L5" s="15">
        <f>'Détail par équipe'!BE114</f>
        <v>0</v>
      </c>
      <c r="M5" s="16">
        <f>D5+E5+F5+G5+H5+I5+J5+K5+L5</f>
        <v>20</v>
      </c>
      <c r="N5" s="17">
        <f t="shared" si="0"/>
        <v>48</v>
      </c>
    </row>
    <row r="6" spans="1:14" ht="23.1" customHeight="1" x14ac:dyDescent="0.2">
      <c r="A6" s="11">
        <v>5</v>
      </c>
      <c r="B6" s="12">
        <v>6</v>
      </c>
      <c r="C6" s="13" t="str">
        <f>'Détail par équipe'!B14</f>
        <v>Les Miclos</v>
      </c>
      <c r="D6" s="14">
        <f>'Détail par équipe'!I26</f>
        <v>2</v>
      </c>
      <c r="E6" s="15">
        <f>'Détail par équipe'!O26</f>
        <v>2</v>
      </c>
      <c r="F6" s="15">
        <f>'Détail par équipe'!U26</f>
        <v>6</v>
      </c>
      <c r="G6" s="15">
        <f>'Détail par équipe'!AA26</f>
        <v>10</v>
      </c>
      <c r="H6" s="15">
        <f>'Détail par équipe'!AG26</f>
        <v>0</v>
      </c>
      <c r="I6" s="15">
        <f>'Détail par équipe'!AM26</f>
        <v>0</v>
      </c>
      <c r="J6" s="15">
        <f>'Détail par équipe'!AS26</f>
        <v>0</v>
      </c>
      <c r="K6" s="15">
        <f>'Détail par équipe'!AY26</f>
        <v>0</v>
      </c>
      <c r="L6" s="15">
        <f>'Détail par équipe'!BE26</f>
        <v>0</v>
      </c>
      <c r="M6" s="16">
        <f>D6+E6+F6+G6+H6+I6+J6+K6+L6</f>
        <v>20</v>
      </c>
      <c r="N6" s="17">
        <f t="shared" si="0"/>
        <v>48</v>
      </c>
    </row>
    <row r="7" spans="1:14" ht="23.1" customHeight="1" x14ac:dyDescent="0.2">
      <c r="A7" s="11">
        <v>6</v>
      </c>
      <c r="B7" s="12">
        <v>2</v>
      </c>
      <c r="C7" s="13" t="str">
        <f>'Détail par équipe'!B40</f>
        <v>XBS</v>
      </c>
      <c r="D7" s="14">
        <f>'Détail par équipe'!I51</f>
        <v>2.5</v>
      </c>
      <c r="E7" s="15">
        <f>'Détail par équipe'!O51</f>
        <v>7</v>
      </c>
      <c r="F7" s="15">
        <f>'Détail par équipe'!U51</f>
        <v>7</v>
      </c>
      <c r="G7" s="15">
        <f>'Détail par équipe'!AA51</f>
        <v>2</v>
      </c>
      <c r="H7" s="15">
        <f>'Détail par équipe'!AG51</f>
        <v>0</v>
      </c>
      <c r="I7" s="15">
        <f>'Détail par équipe'!AM51</f>
        <v>0</v>
      </c>
      <c r="J7" s="15">
        <f>'Détail par équipe'!AS51</f>
        <v>0</v>
      </c>
      <c r="K7" s="15">
        <f>'Détail par équipe'!AY51</f>
        <v>0</v>
      </c>
      <c r="L7" s="15">
        <f>'Détail par équipe'!BE51</f>
        <v>0</v>
      </c>
      <c r="M7" s="16">
        <f>D7+E7+F7+G7+H7+I7+J7+K7+L7</f>
        <v>18.5</v>
      </c>
      <c r="N7" s="17">
        <f t="shared" si="0"/>
        <v>44.4</v>
      </c>
    </row>
    <row r="8" spans="1:14" ht="23.1" customHeight="1" x14ac:dyDescent="0.2">
      <c r="A8" s="11">
        <v>7</v>
      </c>
      <c r="B8" s="12">
        <v>10</v>
      </c>
      <c r="C8" s="13" t="str">
        <f>'Détail par équipe'!B27</f>
        <v>Les Robots</v>
      </c>
      <c r="D8" s="14">
        <f>'Détail par équipe'!I39</f>
        <v>7.5</v>
      </c>
      <c r="E8" s="15">
        <f>'Détail par équipe'!O39</f>
        <v>2</v>
      </c>
      <c r="F8" s="15">
        <f>'Détail par équipe'!U39</f>
        <v>4</v>
      </c>
      <c r="G8" s="15">
        <f>'Détail par équipe'!AA39</f>
        <v>5</v>
      </c>
      <c r="H8" s="15">
        <f>'Détail par équipe'!AG39</f>
        <v>0</v>
      </c>
      <c r="I8" s="15">
        <f>'Détail par équipe'!AM39</f>
        <v>0</v>
      </c>
      <c r="J8" s="15">
        <f>'Détail par équipe'!AS39</f>
        <v>0</v>
      </c>
      <c r="K8" s="15">
        <f>'Détail par équipe'!AY39</f>
        <v>0</v>
      </c>
      <c r="L8" s="15">
        <f>'Détail par équipe'!BE39</f>
        <v>0</v>
      </c>
      <c r="M8" s="16">
        <f>D8+E8+F8+G8+H8+I8+J8+K8+L8</f>
        <v>18.5</v>
      </c>
      <c r="N8" s="17">
        <f t="shared" si="0"/>
        <v>44.4</v>
      </c>
    </row>
    <row r="9" spans="1:14" ht="23.1" customHeight="1" x14ac:dyDescent="0.2">
      <c r="A9" s="11">
        <v>8</v>
      </c>
      <c r="B9" s="12">
        <v>3</v>
      </c>
      <c r="C9" s="13" t="str">
        <f>'Détail par équipe'!B91</f>
        <v>Les Criquets</v>
      </c>
      <c r="D9" s="14">
        <f>'Détail par équipe'!I102</f>
        <v>3</v>
      </c>
      <c r="E9" s="15">
        <f>'Détail par équipe'!O102</f>
        <v>3</v>
      </c>
      <c r="F9" s="15">
        <f>'Détail par équipe'!U102</f>
        <v>5</v>
      </c>
      <c r="G9" s="15">
        <f>'Détail par équipe'!AA102</f>
        <v>5</v>
      </c>
      <c r="H9" s="15">
        <f>'Détail par équipe'!AG102</f>
        <v>0</v>
      </c>
      <c r="I9" s="15">
        <f>'Détail par équipe'!AM102</f>
        <v>0</v>
      </c>
      <c r="J9" s="15">
        <f>'Détail par équipe'!AS102</f>
        <v>0</v>
      </c>
      <c r="K9" s="15">
        <f>'Détail par équipe'!AY102</f>
        <v>0</v>
      </c>
      <c r="L9" s="15">
        <f>'Détail par équipe'!BE102</f>
        <v>0</v>
      </c>
      <c r="M9" s="16">
        <f>D9+E9+F9+G9+H9+I9+J9+K9+L9</f>
        <v>16</v>
      </c>
      <c r="N9" s="17">
        <f t="shared" si="0"/>
        <v>38.4</v>
      </c>
    </row>
    <row r="10" spans="1:14" ht="23.1" customHeight="1" x14ac:dyDescent="0.2">
      <c r="A10" s="11">
        <v>9</v>
      </c>
      <c r="B10" s="12">
        <v>4</v>
      </c>
      <c r="C10" s="13" t="str">
        <f>'Détail par équipe'!B64</f>
        <v>BCF Girls</v>
      </c>
      <c r="D10" s="14">
        <f>'Détail par équipe'!I76</f>
        <v>0</v>
      </c>
      <c r="E10" s="15">
        <f>'Détail par équipe'!O76</f>
        <v>2</v>
      </c>
      <c r="F10" s="15">
        <f>'Détail par équipe'!U76</f>
        <v>8</v>
      </c>
      <c r="G10" s="15">
        <f>'Détail par équipe'!AA76</f>
        <v>5</v>
      </c>
      <c r="H10" s="15">
        <f>'Détail par équipe'!AG76</f>
        <v>0</v>
      </c>
      <c r="I10" s="15">
        <f>'Détail par équipe'!AM76</f>
        <v>0</v>
      </c>
      <c r="J10" s="15">
        <f>'Détail par équipe'!AS76</f>
        <v>0</v>
      </c>
      <c r="K10" s="15">
        <f>'Détail par équipe'!AY76</f>
        <v>0</v>
      </c>
      <c r="L10" s="15">
        <f>'Détail par équipe'!BE76</f>
        <v>0</v>
      </c>
      <c r="M10" s="16">
        <f>D10+E10+F10+G10+H10+I10+J10+K10+L10</f>
        <v>15</v>
      </c>
      <c r="N10" s="17">
        <f t="shared" si="0"/>
        <v>36</v>
      </c>
    </row>
    <row r="11" spans="1:14" ht="23.1" customHeight="1" x14ac:dyDescent="0.2">
      <c r="A11" s="11">
        <v>10</v>
      </c>
      <c r="B11" s="12">
        <v>11</v>
      </c>
      <c r="C11" s="13" t="str">
        <f>'Détail par équipe'!B115</f>
        <v>Canon Ball</v>
      </c>
      <c r="D11" s="14">
        <f>'Détail par équipe'!I126</f>
        <v>5</v>
      </c>
      <c r="E11" s="15">
        <f>'Détail par équipe'!O126</f>
        <v>0</v>
      </c>
      <c r="F11" s="15">
        <f>'Détail par équipe'!U126</f>
        <v>0</v>
      </c>
      <c r="G11" s="15">
        <f>'Détail par équipe'!AA126</f>
        <v>0</v>
      </c>
      <c r="H11" s="15">
        <f>'Détail par équipe'!AG126</f>
        <v>0</v>
      </c>
      <c r="I11" s="15">
        <f>'Détail par équipe'!AM126</f>
        <v>0</v>
      </c>
      <c r="J11" s="15">
        <f>'Détail par équipe'!AS126</f>
        <v>0</v>
      </c>
      <c r="K11" s="15">
        <f>'Détail par équipe'!AY126</f>
        <v>0</v>
      </c>
      <c r="L11" s="15">
        <f>'Détail par équipe'!BE126</f>
        <v>0</v>
      </c>
      <c r="M11" s="16">
        <f>D11+E11+F11+G11+H11+I11+J11+K11+L11</f>
        <v>5</v>
      </c>
      <c r="N11" s="17">
        <f t="shared" si="0"/>
        <v>12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0</v>
      </c>
      <c r="I14" s="17">
        <f t="shared" si="1"/>
        <v>0</v>
      </c>
      <c r="J14" s="17">
        <f t="shared" si="1"/>
        <v>0</v>
      </c>
      <c r="K14" s="17">
        <f t="shared" si="1"/>
        <v>0</v>
      </c>
      <c r="L14" s="17">
        <f t="shared" si="1"/>
        <v>0</v>
      </c>
      <c r="M14" s="17">
        <f>D14+E14+F14+G14+H14+I14+J14+K14+L14</f>
        <v>200</v>
      </c>
      <c r="N14" s="20"/>
    </row>
    <row r="15" spans="1:14" ht="15" customHeight="1" x14ac:dyDescent="0.2">
      <c r="A15" s="20"/>
      <c r="B15" s="21"/>
      <c r="C15" s="20"/>
      <c r="D15" s="20"/>
      <c r="E15" s="20"/>
      <c r="F15" s="20"/>
      <c r="G15" s="20"/>
      <c r="H15" s="20"/>
      <c r="I15" s="20"/>
      <c r="J15" s="20"/>
      <c r="K15" s="20"/>
      <c r="L15" s="20"/>
      <c r="M15" s="22">
        <f>M14*2.4</f>
        <v>480</v>
      </c>
      <c r="N15" s="17">
        <f>SUM(N2:N11)</f>
        <v>479.99999999999994</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O78" activePane="bottomRight"/>
      <selection activeCell="K6" sqref="K6"/>
      <selection pane="topRight" activeCell="BF1" sqref="BF1"/>
      <selection pane="bottomLeft" activeCell="B33" sqref="B33"/>
      <selection pane="bottomRight" activeCell="V93" sqref="V9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44903</v>
      </c>
      <c r="E1" s="138"/>
      <c r="F1" s="138"/>
      <c r="G1" s="138"/>
      <c r="H1" s="138"/>
      <c r="I1" s="139"/>
      <c r="J1" s="137">
        <v>44910</v>
      </c>
      <c r="K1" s="138"/>
      <c r="L1" s="138"/>
      <c r="M1" s="138"/>
      <c r="N1" s="138"/>
      <c r="O1" s="139"/>
      <c r="P1" s="137">
        <v>44931</v>
      </c>
      <c r="Q1" s="138"/>
      <c r="R1" s="138"/>
      <c r="S1" s="138"/>
      <c r="T1" s="138"/>
      <c r="U1" s="139"/>
      <c r="V1" s="137">
        <v>44938</v>
      </c>
      <c r="W1" s="138"/>
      <c r="X1" s="138"/>
      <c r="Y1" s="138"/>
      <c r="Z1" s="138"/>
      <c r="AA1" s="139"/>
      <c r="AB1" s="137">
        <v>44945</v>
      </c>
      <c r="AC1" s="138"/>
      <c r="AD1" s="138"/>
      <c r="AE1" s="138"/>
      <c r="AF1" s="138"/>
      <c r="AG1" s="139"/>
      <c r="AH1" s="137">
        <v>44952</v>
      </c>
      <c r="AI1" s="138"/>
      <c r="AJ1" s="138"/>
      <c r="AK1" s="138"/>
      <c r="AL1" s="138"/>
      <c r="AM1" s="139"/>
      <c r="AN1" s="137">
        <v>44959</v>
      </c>
      <c r="AO1" s="138"/>
      <c r="AP1" s="138"/>
      <c r="AQ1" s="138"/>
      <c r="AR1" s="138"/>
      <c r="AS1" s="139"/>
      <c r="AT1" s="137">
        <v>44966</v>
      </c>
      <c r="AU1" s="138"/>
      <c r="AV1" s="138"/>
      <c r="AW1" s="138"/>
      <c r="AX1" s="138"/>
      <c r="AY1" s="139"/>
      <c r="AZ1" s="137">
        <v>44973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35</v>
      </c>
      <c r="E3" s="40">
        <v>172</v>
      </c>
      <c r="F3" s="40">
        <v>171</v>
      </c>
      <c r="G3" s="40">
        <v>192</v>
      </c>
      <c r="H3" s="40">
        <v>177</v>
      </c>
      <c r="I3" s="41">
        <f t="shared" ref="I3:I8" si="0">SUM(E3:H3)</f>
        <v>712</v>
      </c>
      <c r="J3" s="42">
        <v>35</v>
      </c>
      <c r="K3" s="43">
        <v>177</v>
      </c>
      <c r="L3" s="43">
        <v>209</v>
      </c>
      <c r="M3" s="43">
        <v>191</v>
      </c>
      <c r="N3" s="43">
        <v>171</v>
      </c>
      <c r="O3" s="41">
        <f t="shared" ref="O3:O8" si="1">SUM(K3:N3)</f>
        <v>748</v>
      </c>
      <c r="P3" s="42">
        <v>33</v>
      </c>
      <c r="Q3" s="43">
        <v>175</v>
      </c>
      <c r="R3" s="43">
        <v>187</v>
      </c>
      <c r="S3" s="43">
        <v>153</v>
      </c>
      <c r="T3" s="43">
        <v>189</v>
      </c>
      <c r="U3" s="41">
        <f t="shared" ref="U3:U8" si="2">SUM(Q3:T3)</f>
        <v>704</v>
      </c>
      <c r="V3" s="42">
        <v>33</v>
      </c>
      <c r="W3" s="43">
        <v>178</v>
      </c>
      <c r="X3" s="43">
        <v>147</v>
      </c>
      <c r="Y3" s="43">
        <v>216</v>
      </c>
      <c r="Z3" s="43">
        <v>212</v>
      </c>
      <c r="AA3" s="41">
        <f t="shared" ref="AA3:AA8" si="3">SUM(W3:Z3)</f>
        <v>753</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2917</v>
      </c>
      <c r="BQ3" s="17">
        <f t="shared" ref="BQ3:BQ10" si="20">BP3/BO3</f>
        <v>182.3125</v>
      </c>
    </row>
    <row r="4" spans="1:69" ht="15.75" customHeight="1" x14ac:dyDescent="0.25">
      <c r="A4" s="36"/>
      <c r="B4" s="37" t="s">
        <v>32</v>
      </c>
      <c r="C4" s="38" t="s">
        <v>33</v>
      </c>
      <c r="D4" s="39"/>
      <c r="E4" s="40"/>
      <c r="F4" s="40"/>
      <c r="G4" s="40"/>
      <c r="H4" s="40"/>
      <c r="I4" s="41">
        <f t="shared" si="0"/>
        <v>0</v>
      </c>
      <c r="J4" s="42">
        <v>22</v>
      </c>
      <c r="K4" s="43">
        <v>165</v>
      </c>
      <c r="L4" s="43">
        <v>203</v>
      </c>
      <c r="M4" s="43">
        <v>143</v>
      </c>
      <c r="N4" s="43">
        <v>220</v>
      </c>
      <c r="O4" s="41">
        <f t="shared" si="1"/>
        <v>731</v>
      </c>
      <c r="P4" s="42">
        <v>23</v>
      </c>
      <c r="Q4" s="43">
        <v>221</v>
      </c>
      <c r="R4" s="43">
        <v>162</v>
      </c>
      <c r="S4" s="43">
        <v>185</v>
      </c>
      <c r="T4" s="43">
        <v>190</v>
      </c>
      <c r="U4" s="41">
        <f t="shared" si="2"/>
        <v>758</v>
      </c>
      <c r="V4" s="42">
        <v>23</v>
      </c>
      <c r="W4" s="43">
        <v>193</v>
      </c>
      <c r="X4" s="43">
        <v>161</v>
      </c>
      <c r="Y4" s="43">
        <v>206</v>
      </c>
      <c r="Z4" s="43">
        <v>220</v>
      </c>
      <c r="AA4" s="41">
        <f t="shared" si="3"/>
        <v>780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4</v>
      </c>
      <c r="BH4" s="17">
        <f t="shared" si="11"/>
        <v>4</v>
      </c>
      <c r="BI4" s="17">
        <f t="shared" si="12"/>
        <v>4</v>
      </c>
      <c r="BJ4" s="17">
        <f t="shared" si="13"/>
        <v>0</v>
      </c>
      <c r="BK4" s="17">
        <f t="shared" si="14"/>
        <v>0</v>
      </c>
      <c r="BL4" s="17">
        <f t="shared" si="15"/>
        <v>0</v>
      </c>
      <c r="BM4" s="17">
        <f t="shared" si="16"/>
        <v>0</v>
      </c>
      <c r="BN4" s="17">
        <f t="shared" si="17"/>
        <v>0</v>
      </c>
      <c r="BO4" s="17">
        <f t="shared" si="18"/>
        <v>12</v>
      </c>
      <c r="BP4" s="17">
        <f t="shared" si="19"/>
        <v>2269</v>
      </c>
      <c r="BQ4" s="17">
        <f t="shared" si="20"/>
        <v>189.08333333333334</v>
      </c>
    </row>
    <row r="5" spans="1:69" ht="15.75" customHeight="1" x14ac:dyDescent="0.25">
      <c r="A5" s="36"/>
      <c r="B5" s="45" t="s">
        <v>111</v>
      </c>
      <c r="C5" s="46" t="s">
        <v>112</v>
      </c>
      <c r="D5" s="42">
        <v>23</v>
      </c>
      <c r="E5" s="43">
        <v>176</v>
      </c>
      <c r="F5" s="43">
        <v>150</v>
      </c>
      <c r="G5" s="43">
        <v>258</v>
      </c>
      <c r="H5" s="43">
        <v>222</v>
      </c>
      <c r="I5" s="41">
        <f t="shared" si="0"/>
        <v>806</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4</v>
      </c>
      <c r="BP5" s="17">
        <f t="shared" si="19"/>
        <v>806</v>
      </c>
      <c r="BQ5" s="20">
        <f t="shared" si="20"/>
        <v>201.5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348</v>
      </c>
      <c r="F9" s="40">
        <f>SUM(F3:F8)</f>
        <v>321</v>
      </c>
      <c r="G9" s="40">
        <f>SUM(G3:G8)</f>
        <v>450</v>
      </c>
      <c r="H9" s="40">
        <f>SUM(H3:H8)</f>
        <v>399</v>
      </c>
      <c r="I9" s="41">
        <f>SUM(I3:I8)</f>
        <v>1518</v>
      </c>
      <c r="J9" s="42"/>
      <c r="K9" s="40">
        <f>SUM(K3:K8)</f>
        <v>342</v>
      </c>
      <c r="L9" s="40">
        <f>SUM(L3:L8)</f>
        <v>412</v>
      </c>
      <c r="M9" s="40">
        <f>SUM(M3:M8)</f>
        <v>334</v>
      </c>
      <c r="N9" s="40">
        <f>SUM(N3:N8)</f>
        <v>391</v>
      </c>
      <c r="O9" s="41">
        <f>SUM(O3:O8)</f>
        <v>1479</v>
      </c>
      <c r="P9" s="42"/>
      <c r="Q9" s="40">
        <f>SUM(Q3:Q8)</f>
        <v>396</v>
      </c>
      <c r="R9" s="40">
        <f>SUM(R3:R8)</f>
        <v>349</v>
      </c>
      <c r="S9" s="40">
        <f>SUM(S3:S8)</f>
        <v>338</v>
      </c>
      <c r="T9" s="40">
        <f>SUM(T3:T8)</f>
        <v>379</v>
      </c>
      <c r="U9" s="41">
        <f>SUM(U3:U8)</f>
        <v>1462</v>
      </c>
      <c r="V9" s="42"/>
      <c r="W9" s="40">
        <f>SUM(W3:W8)</f>
        <v>371</v>
      </c>
      <c r="X9" s="40">
        <f>SUM(X3:X8)</f>
        <v>308</v>
      </c>
      <c r="Y9" s="40">
        <f>SUM(Y3:Y8)</f>
        <v>422</v>
      </c>
      <c r="Z9" s="40">
        <f>SUM(Z3:Z8)</f>
        <v>432</v>
      </c>
      <c r="AA9" s="41">
        <f>SUM(AA3:AA8)</f>
        <v>1533</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0</v>
      </c>
      <c r="BK9" s="17">
        <f t="shared" si="14"/>
        <v>0</v>
      </c>
      <c r="BL9" s="17">
        <f t="shared" si="15"/>
        <v>0</v>
      </c>
      <c r="BM9" s="17">
        <f t="shared" si="16"/>
        <v>0</v>
      </c>
      <c r="BN9" s="17">
        <f t="shared" si="17"/>
        <v>0</v>
      </c>
      <c r="BO9" s="17">
        <f t="shared" si="18"/>
        <v>16</v>
      </c>
      <c r="BP9" s="17">
        <f t="shared" si="19"/>
        <v>5992</v>
      </c>
      <c r="BQ9" s="17">
        <f t="shared" si="20"/>
        <v>374.5</v>
      </c>
    </row>
    <row r="10" spans="1:69" ht="15.75" customHeight="1" x14ac:dyDescent="0.25">
      <c r="A10" s="36"/>
      <c r="B10" s="37" t="s">
        <v>35</v>
      </c>
      <c r="C10" s="46"/>
      <c r="D10" s="39">
        <f>SUM(D3:D8)</f>
        <v>58</v>
      </c>
      <c r="E10" s="40">
        <f>E9+$D$10</f>
        <v>406</v>
      </c>
      <c r="F10" s="40">
        <f>F9+$D$10</f>
        <v>379</v>
      </c>
      <c r="G10" s="40">
        <f>G9+$D$10</f>
        <v>508</v>
      </c>
      <c r="H10" s="40">
        <f>H9+$D$10</f>
        <v>457</v>
      </c>
      <c r="I10" s="41">
        <f>SUM(E10:H10)</f>
        <v>1750</v>
      </c>
      <c r="J10" s="39">
        <f>SUM(J3:J8)</f>
        <v>57</v>
      </c>
      <c r="K10" s="40">
        <f>K9+$J$10</f>
        <v>399</v>
      </c>
      <c r="L10" s="40">
        <f>L9+$J$10</f>
        <v>469</v>
      </c>
      <c r="M10" s="40">
        <f>M9+$J$10</f>
        <v>391</v>
      </c>
      <c r="N10" s="40">
        <f>N9+$J$10</f>
        <v>448</v>
      </c>
      <c r="O10" s="41">
        <f>SUM(K10:N10)</f>
        <v>1707</v>
      </c>
      <c r="P10" s="39">
        <f>SUM(P3:P8)</f>
        <v>56</v>
      </c>
      <c r="Q10" s="47">
        <f>Q9+P10</f>
        <v>452</v>
      </c>
      <c r="R10" s="40">
        <f>R9+$P$10</f>
        <v>405</v>
      </c>
      <c r="S10" s="40">
        <f>S9+$P$10</f>
        <v>394</v>
      </c>
      <c r="T10" s="40">
        <f>T9+$P$10</f>
        <v>435</v>
      </c>
      <c r="U10" s="41">
        <f>SUM(Q10:T10)</f>
        <v>1686</v>
      </c>
      <c r="V10" s="39">
        <f>SUM(V3:V8)</f>
        <v>56</v>
      </c>
      <c r="W10" s="40">
        <f>W9+$V$10</f>
        <v>427</v>
      </c>
      <c r="X10" s="40">
        <f>X9+$V$10</f>
        <v>364</v>
      </c>
      <c r="Y10" s="40">
        <f>Y9+$V$10</f>
        <v>478</v>
      </c>
      <c r="Z10" s="40">
        <f>Z9+$V$10</f>
        <v>488</v>
      </c>
      <c r="AA10" s="41">
        <f>SUM(W10:Z10)</f>
        <v>1757</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0</v>
      </c>
      <c r="BK10" s="17">
        <f t="shared" si="14"/>
        <v>0</v>
      </c>
      <c r="BL10" s="17">
        <f t="shared" si="15"/>
        <v>0</v>
      </c>
      <c r="BM10" s="17">
        <f t="shared" si="16"/>
        <v>0</v>
      </c>
      <c r="BN10" s="17">
        <f t="shared" si="17"/>
        <v>0</v>
      </c>
      <c r="BO10" s="17">
        <f t="shared" si="18"/>
        <v>16</v>
      </c>
      <c r="BP10" s="17">
        <f t="shared" si="19"/>
        <v>6900</v>
      </c>
      <c r="BQ10" s="17">
        <f t="shared" si="20"/>
        <v>431.25</v>
      </c>
    </row>
    <row r="11" spans="1:69" ht="15.75" customHeight="1" x14ac:dyDescent="0.25">
      <c r="A11" s="36"/>
      <c r="B11" s="37" t="s">
        <v>36</v>
      </c>
      <c r="C11" s="46"/>
      <c r="D11" s="42"/>
      <c r="E11" s="40">
        <f t="shared" ref="E11:I12" si="21">IF($D$10&gt;0,IF(E9=E22,0.5,IF(E9&gt;E22,1,0)),0)</f>
        <v>1</v>
      </c>
      <c r="F11" s="40">
        <f t="shared" si="21"/>
        <v>0</v>
      </c>
      <c r="G11" s="40">
        <f t="shared" si="21"/>
        <v>1</v>
      </c>
      <c r="H11" s="40">
        <f t="shared" si="21"/>
        <v>1</v>
      </c>
      <c r="I11" s="41">
        <f t="shared" si="21"/>
        <v>1</v>
      </c>
      <c r="J11" s="42"/>
      <c r="K11" s="40">
        <f t="shared" ref="K11:O12" si="22">IF($J$10&gt;0,IF(K9=K72,0.5,IF(K9&gt;K72,1,0)),0)</f>
        <v>1</v>
      </c>
      <c r="L11" s="40">
        <f t="shared" si="22"/>
        <v>1</v>
      </c>
      <c r="M11" s="40">
        <f t="shared" si="22"/>
        <v>0</v>
      </c>
      <c r="N11" s="40">
        <f t="shared" si="22"/>
        <v>1</v>
      </c>
      <c r="O11" s="41">
        <f t="shared" si="22"/>
        <v>1</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0</v>
      </c>
      <c r="Y11" s="40">
        <f t="shared" si="24"/>
        <v>1</v>
      </c>
      <c r="Z11" s="40">
        <f t="shared" si="24"/>
        <v>1</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37</v>
      </c>
      <c r="C12" s="46"/>
      <c r="D12" s="42"/>
      <c r="E12" s="40">
        <f t="shared" si="21"/>
        <v>1</v>
      </c>
      <c r="F12" s="40">
        <f t="shared" si="21"/>
        <v>0</v>
      </c>
      <c r="G12" s="40">
        <f t="shared" si="21"/>
        <v>1</v>
      </c>
      <c r="H12" s="40">
        <f t="shared" si="21"/>
        <v>1</v>
      </c>
      <c r="I12" s="41">
        <f t="shared" si="21"/>
        <v>1</v>
      </c>
      <c r="J12" s="42"/>
      <c r="K12" s="40">
        <f t="shared" si="22"/>
        <v>1</v>
      </c>
      <c r="L12" s="40">
        <f t="shared" si="22"/>
        <v>1</v>
      </c>
      <c r="M12" s="40">
        <f t="shared" si="22"/>
        <v>0</v>
      </c>
      <c r="N12" s="40">
        <f t="shared" si="22"/>
        <v>1</v>
      </c>
      <c r="O12" s="41">
        <f t="shared" si="22"/>
        <v>1</v>
      </c>
      <c r="P12" s="42"/>
      <c r="Q12" s="40">
        <f t="shared" si="23"/>
        <v>1</v>
      </c>
      <c r="R12" s="40">
        <f t="shared" si="23"/>
        <v>1</v>
      </c>
      <c r="S12" s="40">
        <f t="shared" si="23"/>
        <v>1</v>
      </c>
      <c r="T12" s="40">
        <f t="shared" si="23"/>
        <v>1</v>
      </c>
      <c r="U12" s="41">
        <f t="shared" si="23"/>
        <v>1</v>
      </c>
      <c r="V12" s="42"/>
      <c r="W12" s="40">
        <f t="shared" si="24"/>
        <v>1</v>
      </c>
      <c r="X12" s="40">
        <f t="shared" si="24"/>
        <v>0</v>
      </c>
      <c r="Y12" s="40">
        <f t="shared" si="24"/>
        <v>1</v>
      </c>
      <c r="Z12" s="40">
        <f t="shared" si="24"/>
        <v>1</v>
      </c>
      <c r="AA12" s="41">
        <f t="shared" si="24"/>
        <v>1</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8</v>
      </c>
      <c r="P13" s="52"/>
      <c r="Q13" s="53"/>
      <c r="R13" s="53"/>
      <c r="S13" s="53"/>
      <c r="T13" s="53"/>
      <c r="U13" s="54">
        <f>SUM(Q11+R11+S11+T11+U11+Q12+R12+S12+T12+U12)</f>
        <v>10</v>
      </c>
      <c r="V13" s="52"/>
      <c r="W13" s="53"/>
      <c r="X13" s="53"/>
      <c r="Y13" s="53"/>
      <c r="Z13" s="53"/>
      <c r="AA13" s="54">
        <f>SUM(W11+X11+Y11+Z11+AA11+W12+X12+Y12+Z12+AA12)</f>
        <v>8</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34</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42</v>
      </c>
      <c r="E15" s="63">
        <v>136</v>
      </c>
      <c r="F15" s="63">
        <v>165</v>
      </c>
      <c r="G15" s="63">
        <v>149</v>
      </c>
      <c r="H15" s="63">
        <v>154</v>
      </c>
      <c r="I15" s="64">
        <f t="shared" ref="I15:I21" si="30">SUM(E15:H15)</f>
        <v>604</v>
      </c>
      <c r="J15" s="65">
        <v>43</v>
      </c>
      <c r="K15" s="66">
        <v>181</v>
      </c>
      <c r="L15" s="66">
        <v>146</v>
      </c>
      <c r="M15" s="66">
        <v>190</v>
      </c>
      <c r="N15" s="66">
        <v>161</v>
      </c>
      <c r="O15" s="64">
        <f t="shared" ref="O15:O21" si="31">SUM(K15:N15)</f>
        <v>678</v>
      </c>
      <c r="P15" s="65"/>
      <c r="Q15" s="66"/>
      <c r="R15" s="66"/>
      <c r="S15" s="66"/>
      <c r="T15" s="66"/>
      <c r="U15" s="64">
        <f t="shared" ref="U15:U21" si="32">SUM(Q15:T15)</f>
        <v>0</v>
      </c>
      <c r="V15" s="65">
        <v>42</v>
      </c>
      <c r="W15" s="66">
        <v>177</v>
      </c>
      <c r="X15" s="66">
        <v>195</v>
      </c>
      <c r="Y15" s="66">
        <v>136</v>
      </c>
      <c r="Z15" s="66">
        <v>147</v>
      </c>
      <c r="AA15" s="64">
        <f t="shared" ref="AA15:AA21" si="33">SUM(W15:Z15)</f>
        <v>655</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12</v>
      </c>
      <c r="BP15" s="68">
        <f t="shared" si="19"/>
        <v>1937</v>
      </c>
      <c r="BQ15" s="68">
        <f t="shared" ref="BQ15:BQ23" si="49">BP15/BO15</f>
        <v>161.41666666666666</v>
      </c>
    </row>
    <row r="16" spans="1:69" ht="15.75" customHeight="1" x14ac:dyDescent="0.25">
      <c r="A16" s="36"/>
      <c r="B16" s="37" t="s">
        <v>40</v>
      </c>
      <c r="C16" s="38" t="s">
        <v>42</v>
      </c>
      <c r="D16" s="39">
        <v>35</v>
      </c>
      <c r="E16" s="40">
        <v>156</v>
      </c>
      <c r="F16" s="40">
        <v>179</v>
      </c>
      <c r="G16" s="40">
        <v>146</v>
      </c>
      <c r="H16" s="40">
        <v>168</v>
      </c>
      <c r="I16" s="41">
        <f t="shared" si="30"/>
        <v>649</v>
      </c>
      <c r="J16" s="42">
        <v>35</v>
      </c>
      <c r="K16" s="43">
        <v>161</v>
      </c>
      <c r="L16" s="43">
        <v>146</v>
      </c>
      <c r="M16" s="43">
        <v>191</v>
      </c>
      <c r="N16" s="43">
        <v>130</v>
      </c>
      <c r="O16" s="41">
        <f t="shared" si="31"/>
        <v>628</v>
      </c>
      <c r="P16" s="42">
        <v>36</v>
      </c>
      <c r="Q16" s="43">
        <v>166</v>
      </c>
      <c r="R16" s="43">
        <v>192</v>
      </c>
      <c r="S16" s="43">
        <v>192</v>
      </c>
      <c r="T16" s="43">
        <v>157</v>
      </c>
      <c r="U16" s="41">
        <f t="shared" si="32"/>
        <v>707</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0</v>
      </c>
      <c r="BK16" s="17">
        <f t="shared" si="44"/>
        <v>0</v>
      </c>
      <c r="BL16" s="17">
        <f t="shared" si="45"/>
        <v>0</v>
      </c>
      <c r="BM16" s="17">
        <f t="shared" si="46"/>
        <v>0</v>
      </c>
      <c r="BN16" s="17">
        <f t="shared" si="47"/>
        <v>0</v>
      </c>
      <c r="BO16" s="17">
        <f t="shared" si="48"/>
        <v>12</v>
      </c>
      <c r="BP16" s="17">
        <f t="shared" si="19"/>
        <v>1984</v>
      </c>
      <c r="BQ16" s="17">
        <f t="shared" si="49"/>
        <v>165.33333333333334</v>
      </c>
    </row>
    <row r="17" spans="1:69" ht="15.75" customHeight="1" x14ac:dyDescent="0.25">
      <c r="A17" s="36"/>
      <c r="B17" s="125" t="s">
        <v>84</v>
      </c>
      <c r="C17" s="126" t="s">
        <v>85</v>
      </c>
      <c r="D17" s="42"/>
      <c r="E17" s="43"/>
      <c r="F17" s="43"/>
      <c r="G17" s="43"/>
      <c r="H17" s="43"/>
      <c r="I17" s="41">
        <f t="shared" si="30"/>
        <v>0</v>
      </c>
      <c r="J17" s="42"/>
      <c r="K17" s="43"/>
      <c r="L17" s="43"/>
      <c r="M17" s="43"/>
      <c r="N17" s="43"/>
      <c r="O17" s="41">
        <f t="shared" si="31"/>
        <v>0</v>
      </c>
      <c r="P17" s="42">
        <v>23</v>
      </c>
      <c r="Q17" s="43">
        <v>160</v>
      </c>
      <c r="R17" s="43">
        <v>209</v>
      </c>
      <c r="S17" s="43">
        <v>228</v>
      </c>
      <c r="T17" s="43">
        <v>161</v>
      </c>
      <c r="U17" s="41">
        <f t="shared" si="32"/>
        <v>758</v>
      </c>
      <c r="V17" s="42">
        <v>23</v>
      </c>
      <c r="W17" s="43">
        <v>191</v>
      </c>
      <c r="X17" s="43">
        <v>177</v>
      </c>
      <c r="Y17" s="43">
        <v>189</v>
      </c>
      <c r="Z17" s="43">
        <v>224</v>
      </c>
      <c r="AA17" s="41">
        <f t="shared" si="33"/>
        <v>781</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0</v>
      </c>
      <c r="BH17" s="17">
        <f t="shared" si="41"/>
        <v>4</v>
      </c>
      <c r="BI17" s="17">
        <f t="shared" si="42"/>
        <v>4</v>
      </c>
      <c r="BJ17" s="17">
        <f t="shared" si="43"/>
        <v>0</v>
      </c>
      <c r="BK17" s="17">
        <f t="shared" si="44"/>
        <v>0</v>
      </c>
      <c r="BL17" s="17">
        <f t="shared" si="45"/>
        <v>0</v>
      </c>
      <c r="BM17" s="17">
        <f t="shared" si="46"/>
        <v>0</v>
      </c>
      <c r="BN17" s="17">
        <f t="shared" si="47"/>
        <v>0</v>
      </c>
      <c r="BO17" s="17">
        <f t="shared" si="48"/>
        <v>8</v>
      </c>
      <c r="BP17" s="17">
        <f t="shared" si="19"/>
        <v>1539</v>
      </c>
      <c r="BQ17" s="20">
        <f t="shared" si="49"/>
        <v>192.375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0</v>
      </c>
      <c r="BK21" s="76">
        <f t="shared" si="44"/>
        <v>0</v>
      </c>
      <c r="BL21" s="76">
        <f t="shared" si="45"/>
        <v>0</v>
      </c>
      <c r="BM21" s="76">
        <f t="shared" si="46"/>
        <v>0</v>
      </c>
      <c r="BN21" s="76">
        <f t="shared" si="47"/>
        <v>0</v>
      </c>
      <c r="BO21" s="76">
        <f t="shared" si="48"/>
        <v>12</v>
      </c>
      <c r="BP21" s="76">
        <f t="shared" si="19"/>
        <v>96</v>
      </c>
      <c r="BQ21" s="76">
        <f t="shared" si="49"/>
        <v>8</v>
      </c>
    </row>
    <row r="22" spans="1:69" ht="15.75" customHeight="1" x14ac:dyDescent="0.25">
      <c r="A22" s="36"/>
      <c r="B22" s="37" t="s">
        <v>34</v>
      </c>
      <c r="C22" s="46"/>
      <c r="D22" s="42"/>
      <c r="E22" s="40">
        <f>SUM(E15:E21)</f>
        <v>300</v>
      </c>
      <c r="F22" s="40">
        <f>SUM(F15:F21)</f>
        <v>352</v>
      </c>
      <c r="G22" s="40">
        <f>SUM(G15:G21)</f>
        <v>303</v>
      </c>
      <c r="H22" s="40">
        <f>SUM(H15:H21)</f>
        <v>330</v>
      </c>
      <c r="I22" s="41">
        <f>SUM(I15:I21)</f>
        <v>1285</v>
      </c>
      <c r="J22" s="42"/>
      <c r="K22" s="40">
        <f>SUM(K15:K21)</f>
        <v>350</v>
      </c>
      <c r="L22" s="40">
        <f>SUM(L15:L21)</f>
        <v>300</v>
      </c>
      <c r="M22" s="40">
        <f>SUM(M15:M21)</f>
        <v>389</v>
      </c>
      <c r="N22" s="40">
        <f>SUM(N15:N21)</f>
        <v>299</v>
      </c>
      <c r="O22" s="41">
        <f>SUM(O15:O21)</f>
        <v>1338</v>
      </c>
      <c r="P22" s="42"/>
      <c r="Q22" s="40">
        <f>SUM(Q15:Q21)</f>
        <v>326</v>
      </c>
      <c r="R22" s="40">
        <f>SUM(R15:R21)</f>
        <v>401</v>
      </c>
      <c r="S22" s="40">
        <f>SUM(S15:S21)</f>
        <v>420</v>
      </c>
      <c r="T22" s="40">
        <f>SUM(T15:T21)</f>
        <v>318</v>
      </c>
      <c r="U22" s="41">
        <f>SUM(U15:U21)</f>
        <v>1465</v>
      </c>
      <c r="V22" s="42"/>
      <c r="W22" s="40">
        <f>SUM(W15:W21)</f>
        <v>376</v>
      </c>
      <c r="X22" s="40">
        <f>SUM(X15:X21)</f>
        <v>380</v>
      </c>
      <c r="Y22" s="40">
        <f>SUM(Y15:Y21)</f>
        <v>333</v>
      </c>
      <c r="Z22" s="40">
        <f>SUM(Z15:Z21)</f>
        <v>379</v>
      </c>
      <c r="AA22" s="41">
        <f>SUM(AA15:AA21)</f>
        <v>1468</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0</v>
      </c>
      <c r="BK22" s="17">
        <f t="shared" si="44"/>
        <v>0</v>
      </c>
      <c r="BL22" s="17">
        <f t="shared" si="45"/>
        <v>0</v>
      </c>
      <c r="BM22" s="17">
        <f t="shared" si="46"/>
        <v>0</v>
      </c>
      <c r="BN22" s="17">
        <f t="shared" si="47"/>
        <v>0</v>
      </c>
      <c r="BO22" s="17">
        <f t="shared" si="48"/>
        <v>16</v>
      </c>
      <c r="BP22" s="17">
        <f t="shared" si="19"/>
        <v>5556</v>
      </c>
      <c r="BQ22" s="17">
        <f t="shared" si="49"/>
        <v>347.25</v>
      </c>
    </row>
    <row r="23" spans="1:69" ht="15.75" customHeight="1" x14ac:dyDescent="0.25">
      <c r="A23" s="36"/>
      <c r="B23" s="37" t="s">
        <v>35</v>
      </c>
      <c r="C23" s="46"/>
      <c r="D23" s="39">
        <f>SUM(D15:D20)</f>
        <v>77</v>
      </c>
      <c r="E23" s="40">
        <f>E22+$D$23-E21</f>
        <v>369</v>
      </c>
      <c r="F23" s="40">
        <f>F22+$D$23-F21</f>
        <v>421</v>
      </c>
      <c r="G23" s="40">
        <f>G22+$D$23-G21</f>
        <v>372</v>
      </c>
      <c r="H23" s="40">
        <f>H22+$D$23-H21</f>
        <v>399</v>
      </c>
      <c r="I23" s="41">
        <f>SUM(E23:H23)</f>
        <v>1561</v>
      </c>
      <c r="J23" s="39">
        <f>SUM(J15:J20)</f>
        <v>78</v>
      </c>
      <c r="K23" s="40">
        <f>K22+$J$23-K21</f>
        <v>420</v>
      </c>
      <c r="L23" s="40">
        <f>L22+$J$23-L21</f>
        <v>370</v>
      </c>
      <c r="M23" s="40">
        <f>M22+$J$23-M21</f>
        <v>459</v>
      </c>
      <c r="N23" s="40">
        <f>N22+$J$23-N21</f>
        <v>369</v>
      </c>
      <c r="O23" s="41">
        <f>SUM(K23:N23)</f>
        <v>1618</v>
      </c>
      <c r="P23" s="39">
        <f>SUM(P15:P20)</f>
        <v>59</v>
      </c>
      <c r="Q23" s="40">
        <f>Q22+$P$23-Q21</f>
        <v>385</v>
      </c>
      <c r="R23" s="40">
        <f>R22+$P$23-R21</f>
        <v>460</v>
      </c>
      <c r="S23" s="40">
        <f>S22+$P$23-S21</f>
        <v>479</v>
      </c>
      <c r="T23" s="40">
        <f>T22+$P$23-T21</f>
        <v>377</v>
      </c>
      <c r="U23" s="41">
        <f>SUM(Q23:T23)</f>
        <v>1701</v>
      </c>
      <c r="V23" s="39">
        <f>SUM(V15:V20)</f>
        <v>65</v>
      </c>
      <c r="W23" s="40">
        <f>W22+$V$23-W21</f>
        <v>433</v>
      </c>
      <c r="X23" s="40">
        <f>X22+$V$23-X21</f>
        <v>437</v>
      </c>
      <c r="Y23" s="40">
        <f>Y22+$V$23-Y21</f>
        <v>390</v>
      </c>
      <c r="Z23" s="40">
        <f>Z22+$V$23-Z21</f>
        <v>436</v>
      </c>
      <c r="AA23" s="41">
        <f>SUM(W23:Z23)</f>
        <v>1696</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0</v>
      </c>
      <c r="BK23" s="17">
        <f t="shared" si="44"/>
        <v>0</v>
      </c>
      <c r="BL23" s="17">
        <f t="shared" si="45"/>
        <v>0</v>
      </c>
      <c r="BM23" s="17">
        <f t="shared" si="46"/>
        <v>0</v>
      </c>
      <c r="BN23" s="17">
        <f t="shared" si="47"/>
        <v>0</v>
      </c>
      <c r="BO23" s="17">
        <f t="shared" si="48"/>
        <v>16</v>
      </c>
      <c r="BP23" s="17">
        <f t="shared" si="19"/>
        <v>6576</v>
      </c>
      <c r="BQ23" s="17">
        <f t="shared" si="49"/>
        <v>411</v>
      </c>
    </row>
    <row r="24" spans="1:69" ht="15.75" customHeight="1" x14ac:dyDescent="0.25">
      <c r="A24" s="36"/>
      <c r="B24" s="37" t="s">
        <v>36</v>
      </c>
      <c r="C24" s="46"/>
      <c r="D24" s="42"/>
      <c r="E24" s="40">
        <f t="shared" ref="E24:I25" si="50">IF($D$23&gt;0,IF(E22=E9,0.5,IF(E22&gt;E9,1,0)),0)</f>
        <v>0</v>
      </c>
      <c r="F24" s="40">
        <f t="shared" si="50"/>
        <v>1</v>
      </c>
      <c r="G24" s="40">
        <f t="shared" si="50"/>
        <v>0</v>
      </c>
      <c r="H24" s="40">
        <f t="shared" si="50"/>
        <v>0</v>
      </c>
      <c r="I24" s="41">
        <f t="shared" si="50"/>
        <v>0</v>
      </c>
      <c r="J24" s="42"/>
      <c r="K24" s="40">
        <f t="shared" ref="K24:O25" si="51">IF($J$23&gt;0,IF(K22=K110,0.5,IF(K22&gt;K110,1,0)),0)</f>
        <v>0</v>
      </c>
      <c r="L24" s="40">
        <f t="shared" si="51"/>
        <v>0</v>
      </c>
      <c r="M24" s="40">
        <f t="shared" si="51"/>
        <v>1</v>
      </c>
      <c r="N24" s="40">
        <f t="shared" si="51"/>
        <v>0</v>
      </c>
      <c r="O24" s="41">
        <f t="shared" si="51"/>
        <v>0</v>
      </c>
      <c r="P24" s="42"/>
      <c r="Q24" s="40">
        <f t="shared" ref="Q24:U25" si="52">IF($P$23&gt;0,IF(Q22=Q35,0.5,IF(Q22&gt;Q35,1,0)),0)</f>
        <v>0</v>
      </c>
      <c r="R24" s="40">
        <f t="shared" si="52"/>
        <v>1</v>
      </c>
      <c r="S24" s="40">
        <f t="shared" si="52"/>
        <v>1</v>
      </c>
      <c r="T24" s="40">
        <f t="shared" si="52"/>
        <v>0</v>
      </c>
      <c r="U24" s="41">
        <f t="shared" si="52"/>
        <v>1</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v>
      </c>
      <c r="BQ24" s="20"/>
    </row>
    <row r="25" spans="1:69" ht="15.75" customHeight="1" x14ac:dyDescent="0.25">
      <c r="A25" s="36"/>
      <c r="B25" s="37" t="s">
        <v>37</v>
      </c>
      <c r="C25" s="46"/>
      <c r="D25" s="42"/>
      <c r="E25" s="40">
        <f t="shared" si="50"/>
        <v>0</v>
      </c>
      <c r="F25" s="40">
        <f t="shared" si="50"/>
        <v>1</v>
      </c>
      <c r="G25" s="40">
        <f t="shared" si="50"/>
        <v>0</v>
      </c>
      <c r="H25" s="40">
        <f t="shared" si="50"/>
        <v>0</v>
      </c>
      <c r="I25" s="41">
        <f t="shared" si="50"/>
        <v>0</v>
      </c>
      <c r="J25" s="42"/>
      <c r="K25" s="40">
        <f t="shared" si="51"/>
        <v>0</v>
      </c>
      <c r="L25" s="40">
        <f t="shared" si="51"/>
        <v>0</v>
      </c>
      <c r="M25" s="40">
        <f t="shared" si="51"/>
        <v>1</v>
      </c>
      <c r="N25" s="40">
        <f t="shared" si="51"/>
        <v>0</v>
      </c>
      <c r="O25" s="41">
        <f t="shared" si="51"/>
        <v>0</v>
      </c>
      <c r="P25" s="42"/>
      <c r="Q25" s="40">
        <f t="shared" si="52"/>
        <v>0</v>
      </c>
      <c r="R25" s="40">
        <f t="shared" si="52"/>
        <v>1</v>
      </c>
      <c r="S25" s="40">
        <f t="shared" si="52"/>
        <v>1</v>
      </c>
      <c r="T25" s="40">
        <f t="shared" si="52"/>
        <v>0</v>
      </c>
      <c r="U25" s="41">
        <f t="shared" si="52"/>
        <v>1</v>
      </c>
      <c r="V25" s="42"/>
      <c r="W25" s="40">
        <f t="shared" si="53"/>
        <v>1</v>
      </c>
      <c r="X25" s="40">
        <f t="shared" si="53"/>
        <v>1</v>
      </c>
      <c r="Y25" s="40">
        <f t="shared" si="53"/>
        <v>1</v>
      </c>
      <c r="Z25" s="40">
        <f t="shared" si="53"/>
        <v>1</v>
      </c>
      <c r="AA25" s="41">
        <f t="shared" si="53"/>
        <v>1</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2</v>
      </c>
      <c r="P26" s="52"/>
      <c r="Q26" s="53"/>
      <c r="R26" s="53"/>
      <c r="S26" s="53"/>
      <c r="T26" s="53"/>
      <c r="U26" s="77">
        <f>SUM(Q24+R24+S24+T24+U24+Q25+R25+S25+T25+U25)</f>
        <v>6</v>
      </c>
      <c r="V26" s="52"/>
      <c r="W26" s="53"/>
      <c r="X26" s="53"/>
      <c r="Y26" s="53"/>
      <c r="Z26" s="53"/>
      <c r="AA26" s="77">
        <f>SUM(W24+X24+Y24+Z24+AA24+W25+X25+Y25+Z25+AA25)</f>
        <v>10</v>
      </c>
      <c r="AB26" s="52"/>
      <c r="AC26" s="53"/>
      <c r="AD26" s="53"/>
      <c r="AE26" s="53"/>
      <c r="AF26" s="53"/>
      <c r="AG26" s="77">
        <f>SUM(AC24+AD24+AE24+AF24+AG24+AC25+AD25+AE25+AF25+AG25)</f>
        <v>0</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20</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17</v>
      </c>
      <c r="E29" s="40">
        <v>180</v>
      </c>
      <c r="F29" s="40">
        <v>246</v>
      </c>
      <c r="G29" s="40">
        <v>211</v>
      </c>
      <c r="H29" s="40">
        <v>193</v>
      </c>
      <c r="I29" s="41">
        <f t="shared" si="59"/>
        <v>830</v>
      </c>
      <c r="J29" s="42">
        <v>16</v>
      </c>
      <c r="K29" s="43">
        <v>228</v>
      </c>
      <c r="L29" s="43">
        <v>214</v>
      </c>
      <c r="M29" s="43">
        <v>204</v>
      </c>
      <c r="N29" s="43">
        <v>171</v>
      </c>
      <c r="O29" s="41">
        <f t="shared" si="60"/>
        <v>817</v>
      </c>
      <c r="P29" s="42">
        <v>16</v>
      </c>
      <c r="Q29" s="43">
        <v>225</v>
      </c>
      <c r="R29" s="43">
        <v>188</v>
      </c>
      <c r="S29" s="43">
        <v>165</v>
      </c>
      <c r="T29" s="43">
        <v>189</v>
      </c>
      <c r="U29" s="41">
        <f t="shared" si="61"/>
        <v>767</v>
      </c>
      <c r="V29" s="42">
        <v>16</v>
      </c>
      <c r="W29" s="43">
        <v>234</v>
      </c>
      <c r="X29" s="43">
        <v>245</v>
      </c>
      <c r="Y29" s="43">
        <v>187</v>
      </c>
      <c r="Z29" s="43">
        <v>223</v>
      </c>
      <c r="AA29" s="41">
        <f t="shared" si="62"/>
        <v>889</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4</v>
      </c>
      <c r="BJ29" s="17">
        <f t="shared" si="72"/>
        <v>0</v>
      </c>
      <c r="BK29" s="17">
        <f t="shared" si="73"/>
        <v>0</v>
      </c>
      <c r="BL29" s="17">
        <f t="shared" si="74"/>
        <v>0</v>
      </c>
      <c r="BM29" s="17">
        <f t="shared" si="75"/>
        <v>0</v>
      </c>
      <c r="BN29" s="17">
        <f t="shared" si="76"/>
        <v>0</v>
      </c>
      <c r="BO29" s="17">
        <f t="shared" si="77"/>
        <v>16</v>
      </c>
      <c r="BP29" s="17">
        <f t="shared" si="19"/>
        <v>3303</v>
      </c>
      <c r="BQ29" s="17">
        <f t="shared" si="78"/>
        <v>206.4375</v>
      </c>
    </row>
    <row r="30" spans="1:69" ht="15.75" customHeight="1" x14ac:dyDescent="0.25">
      <c r="A30" s="36"/>
      <c r="B30" s="45" t="s">
        <v>63</v>
      </c>
      <c r="C30" s="46" t="s">
        <v>31</v>
      </c>
      <c r="D30" s="42">
        <v>0</v>
      </c>
      <c r="E30" s="43">
        <v>216</v>
      </c>
      <c r="F30" s="43">
        <v>246</v>
      </c>
      <c r="G30" s="43">
        <v>207</v>
      </c>
      <c r="H30" s="43">
        <v>214</v>
      </c>
      <c r="I30" s="41">
        <f t="shared" si="59"/>
        <v>883</v>
      </c>
      <c r="J30" s="42"/>
      <c r="K30" s="43"/>
      <c r="L30" s="43"/>
      <c r="M30" s="43"/>
      <c r="N30" s="43"/>
      <c r="O30" s="41">
        <f t="shared" si="60"/>
        <v>0</v>
      </c>
      <c r="P30" s="42"/>
      <c r="Q30" s="43"/>
      <c r="R30" s="43"/>
      <c r="S30" s="43"/>
      <c r="T30" s="43"/>
      <c r="U30" s="41">
        <f t="shared" si="61"/>
        <v>0</v>
      </c>
      <c r="V30" s="42">
        <v>0</v>
      </c>
      <c r="W30" s="43">
        <v>197</v>
      </c>
      <c r="X30" s="43">
        <v>200</v>
      </c>
      <c r="Y30" s="43">
        <v>193</v>
      </c>
      <c r="Z30" s="43">
        <v>191</v>
      </c>
      <c r="AA30" s="41">
        <f t="shared" si="62"/>
        <v>781</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4</v>
      </c>
      <c r="BG30" s="17">
        <f t="shared" si="69"/>
        <v>0</v>
      </c>
      <c r="BH30" s="17">
        <f t="shared" si="70"/>
        <v>0</v>
      </c>
      <c r="BI30" s="17">
        <f t="shared" si="71"/>
        <v>4</v>
      </c>
      <c r="BJ30" s="17">
        <f t="shared" si="72"/>
        <v>0</v>
      </c>
      <c r="BK30" s="17">
        <f t="shared" si="73"/>
        <v>0</v>
      </c>
      <c r="BL30" s="17">
        <f t="shared" si="74"/>
        <v>0</v>
      </c>
      <c r="BM30" s="17">
        <f t="shared" si="75"/>
        <v>0</v>
      </c>
      <c r="BN30" s="17">
        <f t="shared" si="76"/>
        <v>0</v>
      </c>
      <c r="BO30" s="17">
        <f t="shared" si="77"/>
        <v>8</v>
      </c>
      <c r="BP30" s="17">
        <f t="shared" si="19"/>
        <v>1664</v>
      </c>
      <c r="BQ30" s="20">
        <f t="shared" si="78"/>
        <v>208</v>
      </c>
    </row>
    <row r="31" spans="1:69" ht="15.75" customHeight="1" x14ac:dyDescent="0.25">
      <c r="A31" s="36"/>
      <c r="B31" s="45" t="s">
        <v>104</v>
      </c>
      <c r="C31" s="46" t="s">
        <v>48</v>
      </c>
      <c r="D31" s="42"/>
      <c r="E31" s="43"/>
      <c r="F31" s="43"/>
      <c r="G31" s="43"/>
      <c r="H31" s="43"/>
      <c r="I31" s="41">
        <f t="shared" si="59"/>
        <v>0</v>
      </c>
      <c r="J31" s="42">
        <v>20</v>
      </c>
      <c r="K31" s="43">
        <v>170</v>
      </c>
      <c r="L31" s="43">
        <v>168</v>
      </c>
      <c r="M31" s="43">
        <v>190</v>
      </c>
      <c r="N31" s="43">
        <v>162</v>
      </c>
      <c r="O31" s="41">
        <f t="shared" si="60"/>
        <v>690</v>
      </c>
      <c r="P31" s="42">
        <v>23</v>
      </c>
      <c r="Q31" s="43">
        <v>139</v>
      </c>
      <c r="R31" s="43">
        <v>188</v>
      </c>
      <c r="S31" s="43">
        <v>154</v>
      </c>
      <c r="T31" s="43">
        <v>170</v>
      </c>
      <c r="U31" s="41">
        <f t="shared" si="61"/>
        <v>651</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4</v>
      </c>
      <c r="BH31" s="17">
        <f t="shared" si="70"/>
        <v>4</v>
      </c>
      <c r="BI31" s="17">
        <f t="shared" si="71"/>
        <v>0</v>
      </c>
      <c r="BJ31" s="17">
        <f t="shared" si="72"/>
        <v>0</v>
      </c>
      <c r="BK31" s="17">
        <f t="shared" si="73"/>
        <v>0</v>
      </c>
      <c r="BL31" s="17">
        <f t="shared" si="74"/>
        <v>0</v>
      </c>
      <c r="BM31" s="17">
        <f t="shared" si="75"/>
        <v>0</v>
      </c>
      <c r="BN31" s="17">
        <f t="shared" si="76"/>
        <v>0</v>
      </c>
      <c r="BO31" s="17">
        <f t="shared" si="77"/>
        <v>8</v>
      </c>
      <c r="BP31" s="17">
        <f t="shared" si="19"/>
        <v>1341</v>
      </c>
      <c r="BQ31" s="20">
        <f t="shared" si="78"/>
        <v>167.625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396</v>
      </c>
      <c r="F35" s="40">
        <f>SUM(F28:F33)</f>
        <v>492</v>
      </c>
      <c r="G35" s="40">
        <f>SUM(G28:G33)</f>
        <v>418</v>
      </c>
      <c r="H35" s="40">
        <f>SUM(H28:H33)</f>
        <v>407</v>
      </c>
      <c r="I35" s="41">
        <f>SUM(I28:I33)</f>
        <v>1713</v>
      </c>
      <c r="J35" s="42"/>
      <c r="K35" s="40">
        <f>SUM(K28:K33)</f>
        <v>398</v>
      </c>
      <c r="L35" s="40">
        <f>SUM(L28:L33)</f>
        <v>382</v>
      </c>
      <c r="M35" s="40">
        <f>SUM(M28:M33)</f>
        <v>394</v>
      </c>
      <c r="N35" s="40">
        <f>SUM(N28:N33)</f>
        <v>333</v>
      </c>
      <c r="O35" s="41">
        <f>SUM(O28:O33)</f>
        <v>1507</v>
      </c>
      <c r="P35" s="42"/>
      <c r="Q35" s="40">
        <f>SUM(Q28:Q33)</f>
        <v>364</v>
      </c>
      <c r="R35" s="40">
        <f>SUM(R28:R33)</f>
        <v>376</v>
      </c>
      <c r="S35" s="40">
        <f>SUM(S28:S33)</f>
        <v>319</v>
      </c>
      <c r="T35" s="40">
        <f>SUM(T28:T33)</f>
        <v>359</v>
      </c>
      <c r="U35" s="41">
        <f>SUM(U28:U33)</f>
        <v>1418</v>
      </c>
      <c r="V35" s="42"/>
      <c r="W35" s="40">
        <f>SUM(W28:W34)</f>
        <v>431</v>
      </c>
      <c r="X35" s="40">
        <f>SUM(X28:X34)</f>
        <v>445</v>
      </c>
      <c r="Y35" s="40">
        <f>SUM(Y28:Y34)</f>
        <v>380</v>
      </c>
      <c r="Z35" s="40">
        <f>SUM(Z28:Z34)</f>
        <v>414</v>
      </c>
      <c r="AA35" s="41">
        <f>SUM(AA28:AA33)</f>
        <v>1670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16</v>
      </c>
      <c r="BP35" s="17">
        <f t="shared" ref="BP35:BP66" si="79">I35+O35+U35+AA35+AG35+AM35+AS35+AY35+BE35</f>
        <v>6308</v>
      </c>
      <c r="BQ35" s="17">
        <f>BP35/BO35</f>
        <v>394.25</v>
      </c>
    </row>
    <row r="36" spans="1:69" ht="15.75" customHeight="1" x14ac:dyDescent="0.25">
      <c r="A36" s="36"/>
      <c r="B36" s="37" t="s">
        <v>35</v>
      </c>
      <c r="C36" s="46"/>
      <c r="D36" s="39">
        <f>SUM(D28:D33)</f>
        <v>17</v>
      </c>
      <c r="E36" s="40">
        <f>E35+$D$36</f>
        <v>413</v>
      </c>
      <c r="F36" s="40">
        <f>F35+$D$36</f>
        <v>509</v>
      </c>
      <c r="G36" s="40">
        <f>G35+$D$36</f>
        <v>435</v>
      </c>
      <c r="H36" s="40">
        <f>H35+$D$36</f>
        <v>424</v>
      </c>
      <c r="I36" s="41">
        <f>E36+F36+G36+H36</f>
        <v>1781</v>
      </c>
      <c r="J36" s="39">
        <f>SUM(J28:J33)</f>
        <v>36</v>
      </c>
      <c r="K36" s="40">
        <f>K35+$J$36</f>
        <v>434</v>
      </c>
      <c r="L36" s="40">
        <f>L35+$J$36</f>
        <v>418</v>
      </c>
      <c r="M36" s="40">
        <f>M35+$J$36</f>
        <v>430</v>
      </c>
      <c r="N36" s="40">
        <f>N35+$J$36</f>
        <v>369</v>
      </c>
      <c r="O36" s="41">
        <f>K36+L36+M36+N36</f>
        <v>1651</v>
      </c>
      <c r="P36" s="39">
        <f>SUM(P28:P33)</f>
        <v>39</v>
      </c>
      <c r="Q36" s="40">
        <f>Q35+$P$36</f>
        <v>403</v>
      </c>
      <c r="R36" s="40">
        <f>R35+$P$36</f>
        <v>415</v>
      </c>
      <c r="S36" s="40">
        <f>S35+$P$36</f>
        <v>358</v>
      </c>
      <c r="T36" s="40">
        <f>T35+$P$36</f>
        <v>398</v>
      </c>
      <c r="U36" s="41">
        <f>Q36+R36+S36+T36</f>
        <v>1574</v>
      </c>
      <c r="V36" s="39">
        <f>SUM(V28:V33)</f>
        <v>16</v>
      </c>
      <c r="W36" s="40">
        <f>W35+$V$36</f>
        <v>447</v>
      </c>
      <c r="X36" s="40">
        <f>X35+$V$36</f>
        <v>461</v>
      </c>
      <c r="Y36" s="40">
        <f>Y35+$V$36</f>
        <v>396</v>
      </c>
      <c r="Z36" s="40">
        <f>Z35+$V$36</f>
        <v>430</v>
      </c>
      <c r="AA36" s="41">
        <f>W36+X36+Y36+Z36</f>
        <v>1734</v>
      </c>
      <c r="AB36" s="39">
        <f>SUM(AB28:AB33)</f>
        <v>0</v>
      </c>
      <c r="AC36" s="40">
        <f>AC35+$AB$36</f>
        <v>0</v>
      </c>
      <c r="AD36" s="40">
        <f>AD35+$AB$36</f>
        <v>0</v>
      </c>
      <c r="AE36" s="40">
        <f>AE35+$AB$36</f>
        <v>0</v>
      </c>
      <c r="AF36" s="40">
        <f>AF35+$AB$36</f>
        <v>0</v>
      </c>
      <c r="AG36" s="41">
        <f>AC36+AD36+AE36+AF36</f>
        <v>0</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16</v>
      </c>
      <c r="BP36" s="17">
        <f t="shared" si="79"/>
        <v>6740</v>
      </c>
      <c r="BQ36" s="17">
        <f>BP36/BO36</f>
        <v>421.25</v>
      </c>
    </row>
    <row r="37" spans="1:69" ht="15.75" customHeight="1" x14ac:dyDescent="0.25">
      <c r="A37" s="36"/>
      <c r="B37" s="37" t="s">
        <v>36</v>
      </c>
      <c r="C37" s="46"/>
      <c r="D37" s="42"/>
      <c r="E37" s="40">
        <f t="shared" ref="E37:I38" si="80">IF($D$36&gt;0,IF(E35=E47,0.5,IF(E35&gt;E47,1,0)),0)</f>
        <v>0.5</v>
      </c>
      <c r="F37" s="40">
        <f t="shared" si="80"/>
        <v>1</v>
      </c>
      <c r="G37" s="40">
        <f t="shared" si="80"/>
        <v>1</v>
      </c>
      <c r="H37" s="40">
        <f t="shared" si="80"/>
        <v>1</v>
      </c>
      <c r="I37" s="41">
        <f t="shared" si="80"/>
        <v>1</v>
      </c>
      <c r="J37" s="42"/>
      <c r="K37" s="40">
        <f t="shared" ref="K37:O38" si="81">IF($J$36&gt;0,IF(K35=K86,0.5,IF(K35&gt;K86,1,0)),0)</f>
        <v>1</v>
      </c>
      <c r="L37" s="40">
        <f t="shared" si="81"/>
        <v>0</v>
      </c>
      <c r="M37" s="40">
        <f t="shared" si="81"/>
        <v>0</v>
      </c>
      <c r="N37" s="40">
        <f t="shared" si="81"/>
        <v>0</v>
      </c>
      <c r="O37" s="41">
        <f t="shared" si="81"/>
        <v>0</v>
      </c>
      <c r="P37" s="42"/>
      <c r="Q37" s="40">
        <f t="shared" ref="Q37:U38" si="82">IF($P$36&gt;0,IF(Q35=Q22,0.5,IF(Q35&gt;Q22,1,0)),0)</f>
        <v>1</v>
      </c>
      <c r="R37" s="40">
        <f t="shared" si="82"/>
        <v>0</v>
      </c>
      <c r="S37" s="40">
        <f t="shared" si="82"/>
        <v>0</v>
      </c>
      <c r="T37" s="40">
        <f t="shared" si="82"/>
        <v>1</v>
      </c>
      <c r="U37" s="41">
        <f t="shared" si="82"/>
        <v>0</v>
      </c>
      <c r="V37" s="42"/>
      <c r="W37" s="40">
        <f t="shared" ref="W37:AA38" si="83">IF($V$36&gt;0,IF(W35=W59,0.5,IF(W35&gt;W59,1,0)),0)</f>
        <v>1</v>
      </c>
      <c r="X37" s="40">
        <f t="shared" si="83"/>
        <v>1</v>
      </c>
      <c r="Y37" s="40">
        <f t="shared" si="83"/>
        <v>0</v>
      </c>
      <c r="Z37" s="40">
        <f t="shared" si="83"/>
        <v>0</v>
      </c>
      <c r="AA37" s="41">
        <f t="shared" si="83"/>
        <v>1</v>
      </c>
      <c r="AB37" s="42"/>
      <c r="AC37" s="40">
        <f t="shared" ref="AC37:AG38" si="84">IF($AB$36&gt;0,IF(AC35=AC98,0.5,IF(AC35&gt;AC98,1,0)),0)</f>
        <v>0</v>
      </c>
      <c r="AD37" s="40">
        <f t="shared" si="84"/>
        <v>0</v>
      </c>
      <c r="AE37" s="40">
        <f t="shared" si="84"/>
        <v>0</v>
      </c>
      <c r="AF37" s="40">
        <f t="shared" si="84"/>
        <v>0</v>
      </c>
      <c r="AG37" s="41">
        <f t="shared" si="84"/>
        <v>0</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2</v>
      </c>
      <c r="BQ37" s="20"/>
    </row>
    <row r="38" spans="1:69" ht="15.75" customHeight="1" x14ac:dyDescent="0.25">
      <c r="A38" s="36"/>
      <c r="B38" s="37" t="s">
        <v>37</v>
      </c>
      <c r="C38" s="46"/>
      <c r="D38" s="42"/>
      <c r="E38" s="40">
        <f t="shared" si="80"/>
        <v>0</v>
      </c>
      <c r="F38" s="40">
        <f t="shared" si="80"/>
        <v>1</v>
      </c>
      <c r="G38" s="40">
        <f t="shared" si="80"/>
        <v>1</v>
      </c>
      <c r="H38" s="40">
        <f t="shared" si="80"/>
        <v>0</v>
      </c>
      <c r="I38" s="41">
        <f t="shared" si="80"/>
        <v>1</v>
      </c>
      <c r="J38" s="42"/>
      <c r="K38" s="40">
        <f t="shared" si="81"/>
        <v>1</v>
      </c>
      <c r="L38" s="40">
        <f t="shared" si="81"/>
        <v>0</v>
      </c>
      <c r="M38" s="40">
        <f t="shared" si="81"/>
        <v>0</v>
      </c>
      <c r="N38" s="40">
        <f t="shared" si="81"/>
        <v>0</v>
      </c>
      <c r="O38" s="41">
        <f t="shared" si="81"/>
        <v>0</v>
      </c>
      <c r="P38" s="42"/>
      <c r="Q38" s="40">
        <f t="shared" si="82"/>
        <v>1</v>
      </c>
      <c r="R38" s="40">
        <f t="shared" si="82"/>
        <v>0</v>
      </c>
      <c r="S38" s="40">
        <f t="shared" si="82"/>
        <v>0</v>
      </c>
      <c r="T38" s="40">
        <f t="shared" si="82"/>
        <v>1</v>
      </c>
      <c r="U38" s="41">
        <f t="shared" si="82"/>
        <v>0</v>
      </c>
      <c r="V38" s="42"/>
      <c r="W38" s="40">
        <f t="shared" si="83"/>
        <v>1</v>
      </c>
      <c r="X38" s="40">
        <f t="shared" si="83"/>
        <v>1</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1</v>
      </c>
      <c r="BQ38" s="20"/>
    </row>
    <row r="39" spans="1:69" ht="14.25" customHeight="1" x14ac:dyDescent="0.25">
      <c r="A39" s="49"/>
      <c r="B39" s="50" t="s">
        <v>38</v>
      </c>
      <c r="C39" s="51"/>
      <c r="D39" s="52"/>
      <c r="E39" s="53"/>
      <c r="F39" s="53"/>
      <c r="G39" s="53"/>
      <c r="H39" s="53"/>
      <c r="I39" s="54">
        <f>SUM(E37+F37+G37+H37+I37+E38+F38+G38+H38+I38)</f>
        <v>7.5</v>
      </c>
      <c r="J39" s="52"/>
      <c r="K39" s="53"/>
      <c r="L39" s="53"/>
      <c r="M39" s="53"/>
      <c r="N39" s="53"/>
      <c r="O39" s="54">
        <f>SUM(K37+L37+M37+N37+O37+K38+L38+M38+N38+O38)</f>
        <v>2</v>
      </c>
      <c r="P39" s="52"/>
      <c r="Q39" s="53"/>
      <c r="R39" s="53"/>
      <c r="S39" s="53"/>
      <c r="T39" s="53"/>
      <c r="U39" s="54">
        <f>SUM(Q37+R37+S37+T37+U37+Q38+R38+S38+T38+U38)</f>
        <v>4</v>
      </c>
      <c r="V39" s="52"/>
      <c r="W39" s="53"/>
      <c r="X39" s="53"/>
      <c r="Y39" s="53"/>
      <c r="Z39" s="53"/>
      <c r="AA39" s="54">
        <f>SUM(W37+X37+Y37+Z37+AA37+W38+X38+Y38+Z38+AA38)</f>
        <v>5</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18.5</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28</v>
      </c>
      <c r="E41" s="40">
        <v>193</v>
      </c>
      <c r="F41" s="40">
        <v>136</v>
      </c>
      <c r="G41" s="40">
        <v>131</v>
      </c>
      <c r="H41" s="40">
        <v>177</v>
      </c>
      <c r="I41" s="41">
        <f t="shared" ref="I41:I46" si="89">SUM(E41:H41)</f>
        <v>637</v>
      </c>
      <c r="J41" s="42">
        <v>30</v>
      </c>
      <c r="K41" s="43">
        <v>156</v>
      </c>
      <c r="L41" s="43">
        <v>246</v>
      </c>
      <c r="M41" s="43">
        <v>171</v>
      </c>
      <c r="N41" s="43">
        <v>200</v>
      </c>
      <c r="O41" s="41">
        <f t="shared" ref="O41:O46" si="90">SUM(K41:N41)</f>
        <v>773</v>
      </c>
      <c r="P41" s="42"/>
      <c r="Q41" s="43"/>
      <c r="R41" s="43"/>
      <c r="S41" s="43"/>
      <c r="T41" s="43"/>
      <c r="U41" s="41">
        <f t="shared" ref="U41:U46" si="91">SUM(Q41:T41)</f>
        <v>0</v>
      </c>
      <c r="V41" s="42">
        <v>28</v>
      </c>
      <c r="W41" s="43">
        <v>199</v>
      </c>
      <c r="X41" s="43">
        <v>214</v>
      </c>
      <c r="Y41" s="43">
        <v>169</v>
      </c>
      <c r="Z41" s="43">
        <v>172</v>
      </c>
      <c r="AA41" s="41">
        <f t="shared" ref="AA41:AA46" si="92">SUM(W41:Z41)</f>
        <v>754</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4</v>
      </c>
      <c r="BH41" s="17">
        <f t="shared" ref="BH41:BH48" si="100">SUM((IF(Q41&gt;0,1,0)+(IF(R41&gt;0,1,0)+(IF(S41&gt;0,1,0)+(IF(T41&gt;0,1,0))))))</f>
        <v>0</v>
      </c>
      <c r="BI41" s="17">
        <f t="shared" ref="BI41:BI48" si="101">SUM((IF(W41&gt;0,1,0)+(IF(X41&gt;0,1,0)+(IF(Y41&gt;0,1,0)+(IF(Z41&gt;0,1,0))))))</f>
        <v>4</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12</v>
      </c>
      <c r="BP41" s="17">
        <f t="shared" si="79"/>
        <v>2164</v>
      </c>
      <c r="BQ41" s="17">
        <f t="shared" ref="BQ41:BQ48" si="108">BP41/BO41</f>
        <v>180.33333333333334</v>
      </c>
    </row>
    <row r="42" spans="1:69" ht="15.75" customHeight="1" x14ac:dyDescent="0.25">
      <c r="A42" s="36"/>
      <c r="B42" s="37" t="s">
        <v>53</v>
      </c>
      <c r="C42" s="38" t="s">
        <v>54</v>
      </c>
      <c r="D42" s="39"/>
      <c r="E42" s="40"/>
      <c r="F42" s="40"/>
      <c r="G42" s="40"/>
      <c r="H42" s="40"/>
      <c r="I42" s="41">
        <f t="shared" si="89"/>
        <v>0</v>
      </c>
      <c r="J42" s="42"/>
      <c r="K42" s="43"/>
      <c r="L42" s="43"/>
      <c r="M42" s="43"/>
      <c r="N42" s="43"/>
      <c r="O42" s="41">
        <f t="shared" si="90"/>
        <v>0</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0</v>
      </c>
      <c r="BH42" s="17">
        <f t="shared" si="100"/>
        <v>0</v>
      </c>
      <c r="BI42" s="17">
        <f t="shared" si="101"/>
        <v>0</v>
      </c>
      <c r="BJ42" s="17">
        <f t="shared" si="102"/>
        <v>0</v>
      </c>
      <c r="BK42" s="17">
        <f t="shared" si="103"/>
        <v>0</v>
      </c>
      <c r="BL42" s="17">
        <f t="shared" si="104"/>
        <v>0</v>
      </c>
      <c r="BM42" s="17">
        <f t="shared" si="105"/>
        <v>0</v>
      </c>
      <c r="BN42" s="17">
        <f t="shared" si="106"/>
        <v>0</v>
      </c>
      <c r="BO42" s="17">
        <f t="shared" si="107"/>
        <v>0</v>
      </c>
      <c r="BP42" s="17">
        <f t="shared" si="79"/>
        <v>0</v>
      </c>
      <c r="BQ42" s="17" t="e">
        <f t="shared" si="108"/>
        <v>#DIV/0!</v>
      </c>
    </row>
    <row r="43" spans="1:69" ht="15.75" customHeight="1" x14ac:dyDescent="0.25">
      <c r="A43" s="36"/>
      <c r="B43" s="125" t="s">
        <v>98</v>
      </c>
      <c r="C43" s="126" t="s">
        <v>99</v>
      </c>
      <c r="D43" s="42">
        <v>6</v>
      </c>
      <c r="E43" s="43">
        <v>203</v>
      </c>
      <c r="F43" s="43">
        <v>245</v>
      </c>
      <c r="G43" s="43">
        <v>192</v>
      </c>
      <c r="H43" s="43">
        <v>215</v>
      </c>
      <c r="I43" s="41">
        <f t="shared" si="89"/>
        <v>855</v>
      </c>
      <c r="J43" s="42"/>
      <c r="K43" s="43"/>
      <c r="L43" s="43"/>
      <c r="M43" s="43"/>
      <c r="N43" s="43"/>
      <c r="O43" s="41">
        <f t="shared" si="90"/>
        <v>0</v>
      </c>
      <c r="P43" s="42">
        <v>6</v>
      </c>
      <c r="Q43" s="43">
        <v>189</v>
      </c>
      <c r="R43" s="43">
        <v>215</v>
      </c>
      <c r="S43" s="43">
        <v>278</v>
      </c>
      <c r="T43" s="43">
        <v>187</v>
      </c>
      <c r="U43" s="41">
        <f t="shared" si="91"/>
        <v>869</v>
      </c>
      <c r="V43" s="42"/>
      <c r="W43" s="43"/>
      <c r="X43" s="43"/>
      <c r="Y43" s="43"/>
      <c r="Z43" s="43"/>
      <c r="AA43" s="41">
        <f t="shared" si="92"/>
        <v>0</v>
      </c>
      <c r="AB43" s="42"/>
      <c r="AC43" s="43"/>
      <c r="AD43" s="43"/>
      <c r="AE43" s="43"/>
      <c r="AF43" s="43"/>
      <c r="AG43" s="41">
        <f t="shared" si="93"/>
        <v>0</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0</v>
      </c>
      <c r="BJ43" s="17">
        <f t="shared" si="102"/>
        <v>0</v>
      </c>
      <c r="BK43" s="17">
        <f t="shared" si="103"/>
        <v>0</v>
      </c>
      <c r="BL43" s="17">
        <f t="shared" si="104"/>
        <v>0</v>
      </c>
      <c r="BM43" s="17">
        <f t="shared" si="105"/>
        <v>0</v>
      </c>
      <c r="BN43" s="17">
        <f t="shared" si="106"/>
        <v>0</v>
      </c>
      <c r="BO43" s="17">
        <f t="shared" si="107"/>
        <v>8</v>
      </c>
      <c r="BP43" s="17">
        <f t="shared" si="79"/>
        <v>1724</v>
      </c>
      <c r="BQ43" s="20">
        <f t="shared" si="108"/>
        <v>215.5</v>
      </c>
    </row>
    <row r="44" spans="1:69" ht="15.75" customHeight="1" x14ac:dyDescent="0.25">
      <c r="A44" s="36"/>
      <c r="B44" s="45" t="s">
        <v>100</v>
      </c>
      <c r="C44" s="46" t="s">
        <v>69</v>
      </c>
      <c r="D44" s="42"/>
      <c r="E44" s="43"/>
      <c r="F44" s="43"/>
      <c r="G44" s="43"/>
      <c r="H44" s="43"/>
      <c r="I44" s="41">
        <f t="shared" si="89"/>
        <v>0</v>
      </c>
      <c r="J44" s="42">
        <v>12</v>
      </c>
      <c r="K44" s="43">
        <v>192</v>
      </c>
      <c r="L44" s="43">
        <v>235</v>
      </c>
      <c r="M44" s="43">
        <v>209</v>
      </c>
      <c r="N44" s="43">
        <v>180</v>
      </c>
      <c r="O44" s="41">
        <f t="shared" si="90"/>
        <v>816</v>
      </c>
      <c r="P44" s="42">
        <v>12</v>
      </c>
      <c r="Q44" s="43">
        <v>202</v>
      </c>
      <c r="R44" s="43">
        <v>259</v>
      </c>
      <c r="S44" s="43">
        <v>174</v>
      </c>
      <c r="T44" s="43">
        <v>146</v>
      </c>
      <c r="U44" s="41">
        <f t="shared" si="91"/>
        <v>781</v>
      </c>
      <c r="V44" s="42">
        <v>13</v>
      </c>
      <c r="W44" s="43">
        <v>215</v>
      </c>
      <c r="X44" s="43">
        <v>218</v>
      </c>
      <c r="Y44" s="43">
        <v>176</v>
      </c>
      <c r="Z44" s="43">
        <v>212</v>
      </c>
      <c r="AA44" s="41">
        <f t="shared" si="92"/>
        <v>821</v>
      </c>
      <c r="AB44" s="42"/>
      <c r="AC44" s="43"/>
      <c r="AD44" s="43"/>
      <c r="AE44" s="43"/>
      <c r="AF44" s="43"/>
      <c r="AG44" s="41">
        <f t="shared" si="93"/>
        <v>0</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4</v>
      </c>
      <c r="BH44" s="17">
        <f t="shared" si="100"/>
        <v>4</v>
      </c>
      <c r="BI44" s="17">
        <f t="shared" si="101"/>
        <v>4</v>
      </c>
      <c r="BJ44" s="17">
        <f t="shared" si="102"/>
        <v>0</v>
      </c>
      <c r="BK44" s="17">
        <f t="shared" si="103"/>
        <v>0</v>
      </c>
      <c r="BL44" s="17">
        <f t="shared" si="104"/>
        <v>0</v>
      </c>
      <c r="BM44" s="17">
        <f t="shared" si="105"/>
        <v>0</v>
      </c>
      <c r="BN44" s="17">
        <f t="shared" si="106"/>
        <v>0</v>
      </c>
      <c r="BO44" s="17">
        <f t="shared" si="107"/>
        <v>12</v>
      </c>
      <c r="BP44" s="17">
        <f t="shared" si="79"/>
        <v>2418</v>
      </c>
      <c r="BQ44" s="20">
        <f t="shared" si="108"/>
        <v>201.5</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396</v>
      </c>
      <c r="F47" s="40">
        <f>SUM(F41:F46)</f>
        <v>381</v>
      </c>
      <c r="G47" s="40">
        <f>SUM(G41:G46)</f>
        <v>323</v>
      </c>
      <c r="H47" s="40">
        <f>SUM(H41:H46)</f>
        <v>392</v>
      </c>
      <c r="I47" s="41">
        <f>SUM(I41:I46)</f>
        <v>1492</v>
      </c>
      <c r="J47" s="42"/>
      <c r="K47" s="40">
        <f>SUM(K41:K46)</f>
        <v>348</v>
      </c>
      <c r="L47" s="40">
        <f>SUM(L41:L46)</f>
        <v>481</v>
      </c>
      <c r="M47" s="40">
        <f>SUM(M41:M46)</f>
        <v>380</v>
      </c>
      <c r="N47" s="40">
        <f>SUM(N41:N46)</f>
        <v>380</v>
      </c>
      <c r="O47" s="41">
        <f>SUM(O41:O46)</f>
        <v>1589</v>
      </c>
      <c r="P47" s="42"/>
      <c r="Q47" s="40">
        <f>SUM(Q41:Q46)</f>
        <v>391</v>
      </c>
      <c r="R47" s="40">
        <f>SUM(R41:R46)</f>
        <v>474</v>
      </c>
      <c r="S47" s="40">
        <f>SUM(S41:S46)</f>
        <v>452</v>
      </c>
      <c r="T47" s="40">
        <f>SUM(T41:T46)</f>
        <v>333</v>
      </c>
      <c r="U47" s="41">
        <f>SUM(U41:U46)</f>
        <v>1650</v>
      </c>
      <c r="V47" s="42"/>
      <c r="W47" s="40">
        <f>SUM(W41:W46)</f>
        <v>414</v>
      </c>
      <c r="X47" s="40">
        <f>SUM(X41:X46)</f>
        <v>432</v>
      </c>
      <c r="Y47" s="40">
        <f>SUM(Y41:Y46)</f>
        <v>345</v>
      </c>
      <c r="Z47" s="40">
        <f>SUM(Z41:Z46)</f>
        <v>384</v>
      </c>
      <c r="AA47" s="41">
        <f>SUM(AA41:AA46)</f>
        <v>1575</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0</v>
      </c>
      <c r="BK47" s="17">
        <f t="shared" si="103"/>
        <v>0</v>
      </c>
      <c r="BL47" s="17">
        <f t="shared" si="104"/>
        <v>0</v>
      </c>
      <c r="BM47" s="17">
        <f t="shared" si="105"/>
        <v>0</v>
      </c>
      <c r="BN47" s="17">
        <f t="shared" si="106"/>
        <v>0</v>
      </c>
      <c r="BO47" s="17">
        <f t="shared" si="107"/>
        <v>16</v>
      </c>
      <c r="BP47" s="17">
        <f t="shared" si="79"/>
        <v>6306</v>
      </c>
      <c r="BQ47" s="17">
        <f t="shared" si="108"/>
        <v>394.125</v>
      </c>
    </row>
    <row r="48" spans="1:69" ht="15.75" customHeight="1" x14ac:dyDescent="0.25">
      <c r="A48" s="36"/>
      <c r="B48" s="37" t="s">
        <v>35</v>
      </c>
      <c r="C48" s="46"/>
      <c r="D48" s="39">
        <f>SUM(D41:D46)</f>
        <v>34</v>
      </c>
      <c r="E48" s="40">
        <f>E47+$D$48</f>
        <v>430</v>
      </c>
      <c r="F48" s="40">
        <f>F47+$D$48</f>
        <v>415</v>
      </c>
      <c r="G48" s="40">
        <f>G47+$D$48</f>
        <v>357</v>
      </c>
      <c r="H48" s="40">
        <f>H47+$D$48</f>
        <v>426</v>
      </c>
      <c r="I48" s="41">
        <f>E48+F48+G48+H48</f>
        <v>1628</v>
      </c>
      <c r="J48" s="39">
        <f>SUM(J41:J46)</f>
        <v>42</v>
      </c>
      <c r="K48" s="40">
        <f>K47+$J$48</f>
        <v>390</v>
      </c>
      <c r="L48" s="40">
        <f>L47+$J$48</f>
        <v>523</v>
      </c>
      <c r="M48" s="40">
        <f>M47+$J$48</f>
        <v>422</v>
      </c>
      <c r="N48" s="40">
        <f>N47+$J$48</f>
        <v>422</v>
      </c>
      <c r="O48" s="41">
        <f>K48+L48+M48+N48</f>
        <v>1757</v>
      </c>
      <c r="P48" s="39">
        <f>SUM(P41:P46)</f>
        <v>18</v>
      </c>
      <c r="Q48" s="40">
        <f>Q47+$P$48</f>
        <v>409</v>
      </c>
      <c r="R48" s="40">
        <f>R47+$P$48</f>
        <v>492</v>
      </c>
      <c r="S48" s="40">
        <f>S47+$P$48</f>
        <v>470</v>
      </c>
      <c r="T48" s="40">
        <f>T47+$P$48</f>
        <v>351</v>
      </c>
      <c r="U48" s="41">
        <f>Q48+R48+S48+T48</f>
        <v>1722</v>
      </c>
      <c r="V48" s="39">
        <f>SUM(V41:V46)</f>
        <v>41</v>
      </c>
      <c r="W48" s="40">
        <f>W47+$V$48</f>
        <v>455</v>
      </c>
      <c r="X48" s="40">
        <f>X47+$V$48</f>
        <v>473</v>
      </c>
      <c r="Y48" s="40">
        <f>Y47+$V$48</f>
        <v>386</v>
      </c>
      <c r="Z48" s="40">
        <f>Z47+$V$48</f>
        <v>425</v>
      </c>
      <c r="AA48" s="41">
        <f>W48+X48+Y48+Z48</f>
        <v>1739</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0</v>
      </c>
      <c r="BK48" s="17">
        <f t="shared" si="103"/>
        <v>0</v>
      </c>
      <c r="BL48" s="17">
        <f t="shared" si="104"/>
        <v>0</v>
      </c>
      <c r="BM48" s="17">
        <f t="shared" si="105"/>
        <v>0</v>
      </c>
      <c r="BN48" s="17">
        <f t="shared" si="106"/>
        <v>0</v>
      </c>
      <c r="BO48" s="17">
        <f t="shared" si="107"/>
        <v>16</v>
      </c>
      <c r="BP48" s="17">
        <f t="shared" si="79"/>
        <v>6846</v>
      </c>
      <c r="BQ48" s="17">
        <f t="shared" si="108"/>
        <v>427.875</v>
      </c>
    </row>
    <row r="49" spans="1:69" ht="15.75" customHeight="1" x14ac:dyDescent="0.25">
      <c r="A49" s="36"/>
      <c r="B49" s="37" t="s">
        <v>36</v>
      </c>
      <c r="C49" s="46"/>
      <c r="D49" s="42"/>
      <c r="E49" s="40">
        <f t="shared" ref="E49:I50" si="109">IF($D$48&gt;0,IF(E47=E35,0.5,IF(E47&gt;E35,1,0)),0)</f>
        <v>0.5</v>
      </c>
      <c r="F49" s="40">
        <f t="shared" si="109"/>
        <v>0</v>
      </c>
      <c r="G49" s="40">
        <f t="shared" si="109"/>
        <v>0</v>
      </c>
      <c r="H49" s="40">
        <f t="shared" si="109"/>
        <v>0</v>
      </c>
      <c r="I49" s="41">
        <f t="shared" si="109"/>
        <v>0</v>
      </c>
      <c r="J49" s="42"/>
      <c r="K49" s="40">
        <f t="shared" ref="K49:O50" si="110">IF($J$48&gt;0,IF(K47=K98,0.5,IF(K47&gt;K98,1,0)),0)</f>
        <v>0</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0</v>
      </c>
      <c r="U49" s="41">
        <f t="shared" si="111"/>
        <v>0</v>
      </c>
      <c r="V49" s="42"/>
      <c r="W49" s="40">
        <f t="shared" ref="W49:AA50" si="112">IF($V$48&gt;0,IF(W47=W86,0.5,IF(W47&gt;W86,1,0)),0)</f>
        <v>1</v>
      </c>
      <c r="X49" s="40">
        <f t="shared" si="112"/>
        <v>1</v>
      </c>
      <c r="Y49" s="40">
        <f t="shared" si="112"/>
        <v>0</v>
      </c>
      <c r="Z49" s="40">
        <f t="shared" si="112"/>
        <v>0</v>
      </c>
      <c r="AA49" s="41">
        <f t="shared" si="112"/>
        <v>0</v>
      </c>
      <c r="AB49" s="42"/>
      <c r="AC49" s="40">
        <f>IF($AB$48&gt;0,IF(AC47=AC9,0.5,IF(AC47&gt;AC9,1,0)),0)</f>
        <v>0</v>
      </c>
      <c r="AD49" s="40">
        <f>IF($AB$48&gt;0,IF(AD47=AD9,0.5,IF(AD47&gt;AD9,1,0)),0)</f>
        <v>0</v>
      </c>
      <c r="AE49" s="40">
        <f>IF($AB$48&gt;0,IF(AE47=AE9,0.5,IF(AE47&gt;AE9,1,0)),0)</f>
        <v>0</v>
      </c>
      <c r="AF49" s="40">
        <f>IF($AB$48&gt;0,IF(AF47=AF9,0.5,IF(AF47&gt;AF9,1,0)),0)</f>
        <v>0</v>
      </c>
      <c r="AG49" s="41">
        <f>IF($AB$48&gt;0,IF(AG47=AG9,0.5,IF(AG47&gt;AG9,1,0)),0)</f>
        <v>0</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1</v>
      </c>
      <c r="BQ49" s="20"/>
    </row>
    <row r="50" spans="1:69" ht="15.75" customHeight="1" x14ac:dyDescent="0.25">
      <c r="A50" s="36"/>
      <c r="B50" s="37" t="s">
        <v>37</v>
      </c>
      <c r="C50" s="46"/>
      <c r="D50" s="42"/>
      <c r="E50" s="40">
        <f t="shared" si="109"/>
        <v>1</v>
      </c>
      <c r="F50" s="40">
        <f t="shared" si="109"/>
        <v>0</v>
      </c>
      <c r="G50" s="40">
        <f t="shared" si="109"/>
        <v>0</v>
      </c>
      <c r="H50" s="40">
        <f t="shared" si="109"/>
        <v>1</v>
      </c>
      <c r="I50" s="41">
        <f t="shared" si="109"/>
        <v>0</v>
      </c>
      <c r="J50" s="42"/>
      <c r="K50" s="40">
        <f t="shared" si="110"/>
        <v>0</v>
      </c>
      <c r="L50" s="40">
        <f t="shared" si="110"/>
        <v>1</v>
      </c>
      <c r="M50" s="40">
        <f t="shared" si="110"/>
        <v>0</v>
      </c>
      <c r="N50" s="40">
        <f t="shared" si="110"/>
        <v>1</v>
      </c>
      <c r="O50" s="41">
        <f t="shared" si="110"/>
        <v>1</v>
      </c>
      <c r="P50" s="42"/>
      <c r="Q50" s="40">
        <f t="shared" si="111"/>
        <v>1</v>
      </c>
      <c r="R50" s="40">
        <f t="shared" si="111"/>
        <v>1</v>
      </c>
      <c r="S50" s="40">
        <f t="shared" si="111"/>
        <v>1</v>
      </c>
      <c r="T50" s="40">
        <f t="shared" si="111"/>
        <v>0</v>
      </c>
      <c r="U50" s="41">
        <f t="shared" si="111"/>
        <v>1</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2</v>
      </c>
      <c r="BQ50" s="20"/>
    </row>
    <row r="51" spans="1:69" ht="14.25" customHeight="1" x14ac:dyDescent="0.25">
      <c r="A51" s="49"/>
      <c r="B51" s="50" t="s">
        <v>38</v>
      </c>
      <c r="C51" s="51"/>
      <c r="D51" s="52"/>
      <c r="E51" s="53"/>
      <c r="F51" s="53"/>
      <c r="G51" s="53"/>
      <c r="H51" s="53"/>
      <c r="I51" s="54">
        <f>SUM(E49+F49+G49+H49+I49+E50+F50+G50+H50+I50)</f>
        <v>2.5</v>
      </c>
      <c r="J51" s="52"/>
      <c r="K51" s="53"/>
      <c r="L51" s="53"/>
      <c r="M51" s="53"/>
      <c r="N51" s="53"/>
      <c r="O51" s="54">
        <f>SUM(K49+L49+M49+N49+O49+K50+L50+M50+N50+O50)</f>
        <v>7</v>
      </c>
      <c r="P51" s="52"/>
      <c r="Q51" s="53"/>
      <c r="R51" s="53"/>
      <c r="S51" s="53"/>
      <c r="T51" s="53"/>
      <c r="U51" s="54">
        <f>SUM(Q49+R49+S49+T49+U49+Q50+R50+S50+T50+U50)</f>
        <v>7</v>
      </c>
      <c r="V51" s="52"/>
      <c r="W51" s="53"/>
      <c r="X51" s="53"/>
      <c r="Y51" s="53"/>
      <c r="Z51" s="53"/>
      <c r="AA51" s="54">
        <f>SUM(W49+X49+Y49+Z49+AA49+W50+X50+Y50+Z50+AA50)</f>
        <v>2</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18.5</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v>269</v>
      </c>
      <c r="F53" s="40">
        <v>213</v>
      </c>
      <c r="G53" s="40">
        <v>198</v>
      </c>
      <c r="H53" s="40">
        <v>201</v>
      </c>
      <c r="I53" s="41">
        <f t="shared" ref="I53:I58" si="118">SUM(E53:H53)</f>
        <v>881</v>
      </c>
      <c r="J53" s="42"/>
      <c r="K53" s="43"/>
      <c r="L53" s="43"/>
      <c r="M53" s="43"/>
      <c r="N53" s="43"/>
      <c r="O53" s="41">
        <f t="shared" ref="O53:O58" si="119">SUM(K53:N53)</f>
        <v>0</v>
      </c>
      <c r="P53" s="42">
        <v>2</v>
      </c>
      <c r="Q53" s="43">
        <v>183</v>
      </c>
      <c r="R53" s="43">
        <v>225</v>
      </c>
      <c r="S53" s="43">
        <v>198</v>
      </c>
      <c r="T53" s="43">
        <v>246</v>
      </c>
      <c r="U53" s="41">
        <f t="shared" ref="U53:U58" si="120">SUM(Q53:T53)</f>
        <v>852</v>
      </c>
      <c r="V53" s="42">
        <v>2</v>
      </c>
      <c r="W53" s="43">
        <v>192</v>
      </c>
      <c r="X53" s="43">
        <v>211</v>
      </c>
      <c r="Y53" s="43">
        <v>224</v>
      </c>
      <c r="Z53" s="43">
        <v>214</v>
      </c>
      <c r="AA53" s="41">
        <f t="shared" ref="AA53:AA58" si="121">SUM(W53:Z53)</f>
        <v>841</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0</v>
      </c>
      <c r="BH53" s="17">
        <f t="shared" ref="BH53:BH60" si="129">SUM((IF(Q53&gt;0,1,0)+(IF(R53&gt;0,1,0)+(IF(S53&gt;0,1,0)+(IF(T53&gt;0,1,0))))))</f>
        <v>4</v>
      </c>
      <c r="BI53" s="17">
        <f t="shared" ref="BI53:BI60" si="130">SUM((IF(W53&gt;0,1,0)+(IF(X53&gt;0,1,0)+(IF(Y53&gt;0,1,0)+(IF(Z53&gt;0,1,0))))))</f>
        <v>4</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12</v>
      </c>
      <c r="BP53" s="17">
        <f t="shared" si="79"/>
        <v>2574</v>
      </c>
      <c r="BQ53" s="17">
        <f t="shared" ref="BQ53:BQ60" si="137">BP53/BO53</f>
        <v>214.5</v>
      </c>
    </row>
    <row r="54" spans="1:69" ht="15.75" customHeight="1" x14ac:dyDescent="0.25">
      <c r="A54" s="36"/>
      <c r="B54" s="37" t="s">
        <v>58</v>
      </c>
      <c r="C54" s="38" t="s">
        <v>59</v>
      </c>
      <c r="D54" s="39">
        <v>13</v>
      </c>
      <c r="E54" s="40">
        <v>194</v>
      </c>
      <c r="F54" s="40">
        <v>235</v>
      </c>
      <c r="G54" s="40">
        <v>170</v>
      </c>
      <c r="H54" s="40">
        <v>209</v>
      </c>
      <c r="I54" s="41">
        <f t="shared" si="118"/>
        <v>808</v>
      </c>
      <c r="J54" s="42">
        <v>13</v>
      </c>
      <c r="K54" s="43">
        <v>227</v>
      </c>
      <c r="L54" s="43">
        <v>204</v>
      </c>
      <c r="M54" s="43">
        <v>200</v>
      </c>
      <c r="N54" s="43">
        <v>244</v>
      </c>
      <c r="O54" s="41">
        <f t="shared" si="119"/>
        <v>875</v>
      </c>
      <c r="P54" s="42">
        <v>11</v>
      </c>
      <c r="Q54" s="43">
        <v>186</v>
      </c>
      <c r="R54" s="43">
        <v>223</v>
      </c>
      <c r="S54" s="43">
        <v>210</v>
      </c>
      <c r="T54" s="43">
        <v>188</v>
      </c>
      <c r="U54" s="41">
        <f t="shared" si="120"/>
        <v>807</v>
      </c>
      <c r="V54" s="42"/>
      <c r="W54" s="43"/>
      <c r="X54" s="43"/>
      <c r="Y54" s="43"/>
      <c r="Z54" s="43"/>
      <c r="AA54" s="41">
        <f t="shared" si="121"/>
        <v>0</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4</v>
      </c>
      <c r="BI54" s="17">
        <f t="shared" si="130"/>
        <v>0</v>
      </c>
      <c r="BJ54" s="17">
        <f t="shared" si="131"/>
        <v>0</v>
      </c>
      <c r="BK54" s="17">
        <f t="shared" si="132"/>
        <v>0</v>
      </c>
      <c r="BL54" s="17">
        <f t="shared" si="133"/>
        <v>0</v>
      </c>
      <c r="BM54" s="17">
        <f t="shared" si="134"/>
        <v>0</v>
      </c>
      <c r="BN54" s="17">
        <f t="shared" si="135"/>
        <v>0</v>
      </c>
      <c r="BO54" s="17">
        <f t="shared" si="136"/>
        <v>12</v>
      </c>
      <c r="BP54" s="17">
        <f t="shared" si="79"/>
        <v>2490</v>
      </c>
      <c r="BQ54" s="17">
        <f t="shared" si="137"/>
        <v>207.5</v>
      </c>
    </row>
    <row r="55" spans="1:69" ht="15.75" customHeight="1" x14ac:dyDescent="0.25">
      <c r="A55" s="36"/>
      <c r="B55" s="45" t="s">
        <v>101</v>
      </c>
      <c r="C55" s="46" t="s">
        <v>102</v>
      </c>
      <c r="D55" s="42"/>
      <c r="E55" s="43"/>
      <c r="F55" s="43"/>
      <c r="G55" s="43"/>
      <c r="H55" s="43"/>
      <c r="I55" s="41">
        <f t="shared" si="118"/>
        <v>0</v>
      </c>
      <c r="J55" s="42">
        <v>19</v>
      </c>
      <c r="K55" s="43">
        <v>210</v>
      </c>
      <c r="L55" s="43">
        <v>194</v>
      </c>
      <c r="M55" s="43">
        <v>227</v>
      </c>
      <c r="N55" s="43">
        <v>203</v>
      </c>
      <c r="O55" s="41">
        <f t="shared" si="119"/>
        <v>834</v>
      </c>
      <c r="P55" s="42"/>
      <c r="Q55" s="43"/>
      <c r="R55" s="43"/>
      <c r="S55" s="43"/>
      <c r="T55" s="43"/>
      <c r="U55" s="41">
        <f t="shared" si="120"/>
        <v>0</v>
      </c>
      <c r="V55" s="42">
        <v>18</v>
      </c>
      <c r="W55" s="43">
        <v>192</v>
      </c>
      <c r="X55" s="43">
        <v>203</v>
      </c>
      <c r="Y55" s="43">
        <v>195</v>
      </c>
      <c r="Z55" s="43">
        <v>226</v>
      </c>
      <c r="AA55" s="41">
        <f t="shared" si="121"/>
        <v>816</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4</v>
      </c>
      <c r="BH55" s="17">
        <f t="shared" si="129"/>
        <v>0</v>
      </c>
      <c r="BI55" s="17">
        <f t="shared" si="130"/>
        <v>4</v>
      </c>
      <c r="BJ55" s="17">
        <f t="shared" si="131"/>
        <v>0</v>
      </c>
      <c r="BK55" s="17">
        <f t="shared" si="132"/>
        <v>0</v>
      </c>
      <c r="BL55" s="17">
        <f t="shared" si="133"/>
        <v>0</v>
      </c>
      <c r="BM55" s="17">
        <f t="shared" si="134"/>
        <v>0</v>
      </c>
      <c r="BN55" s="17">
        <f t="shared" si="135"/>
        <v>0</v>
      </c>
      <c r="BO55" s="17">
        <f t="shared" si="136"/>
        <v>8</v>
      </c>
      <c r="BP55" s="17">
        <f t="shared" si="79"/>
        <v>1650</v>
      </c>
      <c r="BQ55" s="20">
        <f t="shared" si="137"/>
        <v>206.25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463</v>
      </c>
      <c r="F59" s="40">
        <f>SUM(F53:F58)</f>
        <v>448</v>
      </c>
      <c r="G59" s="40">
        <f>SUM(G53:G58)</f>
        <v>368</v>
      </c>
      <c r="H59" s="40">
        <f>SUM(H53:H58)</f>
        <v>410</v>
      </c>
      <c r="I59" s="41">
        <f>SUM(I53:I58)</f>
        <v>1689</v>
      </c>
      <c r="J59" s="42"/>
      <c r="K59" s="40">
        <f>SUM(K53:K58)</f>
        <v>437</v>
      </c>
      <c r="L59" s="40">
        <f>SUM(L53:L58)</f>
        <v>398</v>
      </c>
      <c r="M59" s="40">
        <f>SUM(M53:M58)</f>
        <v>427</v>
      </c>
      <c r="N59" s="40">
        <f>SUM(N53:N58)</f>
        <v>447</v>
      </c>
      <c r="O59" s="41">
        <f>SUM(O53:O58)</f>
        <v>1709</v>
      </c>
      <c r="P59" s="42"/>
      <c r="Q59" s="40">
        <f>SUM(Q53:Q58)</f>
        <v>369</v>
      </c>
      <c r="R59" s="40">
        <f>SUM(R53:R58)</f>
        <v>448</v>
      </c>
      <c r="S59" s="40">
        <f>SUM(S53:S58)</f>
        <v>408</v>
      </c>
      <c r="T59" s="40">
        <f>SUM(T53:T58)</f>
        <v>434</v>
      </c>
      <c r="U59" s="41">
        <f>SUM(U53:U58)</f>
        <v>1659</v>
      </c>
      <c r="V59" s="42"/>
      <c r="W59" s="40">
        <f>SUM(W53:W58)</f>
        <v>384</v>
      </c>
      <c r="X59" s="40">
        <f>SUM(X53:X58)</f>
        <v>414</v>
      </c>
      <c r="Y59" s="40">
        <f>SUM(Y53:Y58)</f>
        <v>419</v>
      </c>
      <c r="Z59" s="40">
        <f>SUM(Z53:Z58)</f>
        <v>440</v>
      </c>
      <c r="AA59" s="41">
        <f>SUM(AA53:AA58)</f>
        <v>1657</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0</v>
      </c>
      <c r="BK59" s="17">
        <f t="shared" si="132"/>
        <v>0</v>
      </c>
      <c r="BL59" s="17">
        <f t="shared" si="133"/>
        <v>0</v>
      </c>
      <c r="BM59" s="17">
        <f t="shared" si="134"/>
        <v>0</v>
      </c>
      <c r="BN59" s="17">
        <f t="shared" si="135"/>
        <v>0</v>
      </c>
      <c r="BO59" s="17">
        <f t="shared" si="136"/>
        <v>16</v>
      </c>
      <c r="BP59" s="17">
        <f t="shared" si="79"/>
        <v>6714</v>
      </c>
      <c r="BQ59" s="17">
        <f t="shared" si="137"/>
        <v>419.625</v>
      </c>
    </row>
    <row r="60" spans="1:69" ht="15.75" customHeight="1" x14ac:dyDescent="0.25">
      <c r="A60" s="36"/>
      <c r="B60" s="37" t="s">
        <v>35</v>
      </c>
      <c r="C60" s="46"/>
      <c r="D60" s="39">
        <f>SUM(D53:D58)</f>
        <v>13</v>
      </c>
      <c r="E60" s="40">
        <f>E59+$D$60</f>
        <v>476</v>
      </c>
      <c r="F60" s="40">
        <f>F59+$D$60</f>
        <v>461</v>
      </c>
      <c r="G60" s="40">
        <f>G59+$D$60</f>
        <v>381</v>
      </c>
      <c r="H60" s="40">
        <f>H59+$D$60</f>
        <v>423</v>
      </c>
      <c r="I60" s="41">
        <f>E60+F60+G60+H60</f>
        <v>1741</v>
      </c>
      <c r="J60" s="39">
        <f>SUM(J53:J58)</f>
        <v>32</v>
      </c>
      <c r="K60" s="40">
        <f>K59+$J$60</f>
        <v>469</v>
      </c>
      <c r="L60" s="40">
        <f>L59+$J$60</f>
        <v>430</v>
      </c>
      <c r="M60" s="40">
        <f>M59+$J$60</f>
        <v>459</v>
      </c>
      <c r="N60" s="40">
        <f>N59+$J$60</f>
        <v>479</v>
      </c>
      <c r="O60" s="41">
        <f>K60+L60+M60+N60</f>
        <v>1837</v>
      </c>
      <c r="P60" s="39">
        <f>SUM(P53:P58)</f>
        <v>13</v>
      </c>
      <c r="Q60" s="40">
        <f>Q59+$P$60</f>
        <v>382</v>
      </c>
      <c r="R60" s="40">
        <f>R59+$P$60</f>
        <v>461</v>
      </c>
      <c r="S60" s="40">
        <f>S59+$P$60</f>
        <v>421</v>
      </c>
      <c r="T60" s="40">
        <f>T59+$P$60</f>
        <v>447</v>
      </c>
      <c r="U60" s="41">
        <f>Q60+R60+S60+T60</f>
        <v>1711</v>
      </c>
      <c r="V60" s="39">
        <f>SUM(V53:V58)</f>
        <v>20</v>
      </c>
      <c r="W60" s="40">
        <f>W59+$V$60</f>
        <v>404</v>
      </c>
      <c r="X60" s="40">
        <f>X59+$V$60</f>
        <v>434</v>
      </c>
      <c r="Y60" s="40">
        <f>Y59+$V$60</f>
        <v>439</v>
      </c>
      <c r="Z60" s="40">
        <f>Z59+$V$60</f>
        <v>460</v>
      </c>
      <c r="AA60" s="41">
        <f>W60+X60+Y60+Z60</f>
        <v>1737</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0</v>
      </c>
      <c r="BK60" s="17">
        <f t="shared" si="132"/>
        <v>0</v>
      </c>
      <c r="BL60" s="17">
        <f t="shared" si="133"/>
        <v>0</v>
      </c>
      <c r="BM60" s="17">
        <f t="shared" si="134"/>
        <v>0</v>
      </c>
      <c r="BN60" s="17">
        <f t="shared" si="135"/>
        <v>0</v>
      </c>
      <c r="BO60" s="17">
        <f t="shared" si="136"/>
        <v>16</v>
      </c>
      <c r="BP60" s="17">
        <f t="shared" si="79"/>
        <v>7026</v>
      </c>
      <c r="BQ60" s="17">
        <f t="shared" si="137"/>
        <v>439.125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1</v>
      </c>
      <c r="U61" s="41">
        <f t="shared" si="140"/>
        <v>1</v>
      </c>
      <c r="V61" s="42"/>
      <c r="W61" s="40">
        <f t="shared" ref="W61:AA62" si="141">IF($V$60&gt;0,IF(W59=W35,0.5,IF(W59&gt;W35,1,0)),0)</f>
        <v>0</v>
      </c>
      <c r="X61" s="40">
        <f t="shared" si="141"/>
        <v>0</v>
      </c>
      <c r="Y61" s="40">
        <f t="shared" si="141"/>
        <v>1</v>
      </c>
      <c r="Z61" s="40">
        <f t="shared" si="141"/>
        <v>1</v>
      </c>
      <c r="AA61" s="41">
        <f t="shared" si="141"/>
        <v>0</v>
      </c>
      <c r="AB61" s="42"/>
      <c r="AC61" s="40">
        <f t="shared" ref="AC61:AG62" si="142">IF($AB$60&gt;0,IF(AC59=AC110,0.5,IF(AC59&gt;AC110,1,0)),0)</f>
        <v>0</v>
      </c>
      <c r="AD61" s="40">
        <f t="shared" si="142"/>
        <v>0</v>
      </c>
      <c r="AE61" s="40">
        <f t="shared" si="142"/>
        <v>0</v>
      </c>
      <c r="AF61" s="40">
        <f t="shared" si="142"/>
        <v>0</v>
      </c>
      <c r="AG61" s="41">
        <f t="shared" si="142"/>
        <v>0</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3</v>
      </c>
      <c r="BQ61" s="20"/>
    </row>
    <row r="62" spans="1:69" ht="15.75" customHeight="1" x14ac:dyDescent="0.25">
      <c r="A62" s="36"/>
      <c r="B62" s="37" t="s">
        <v>37</v>
      </c>
      <c r="C62" s="46"/>
      <c r="D62" s="42"/>
      <c r="E62" s="40">
        <f t="shared" si="138"/>
        <v>1</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0</v>
      </c>
      <c r="T62" s="40">
        <f t="shared" si="140"/>
        <v>1</v>
      </c>
      <c r="U62" s="41">
        <f t="shared" si="140"/>
        <v>0</v>
      </c>
      <c r="V62" s="42"/>
      <c r="W62" s="40">
        <f t="shared" si="141"/>
        <v>0</v>
      </c>
      <c r="X62" s="40">
        <f t="shared" si="141"/>
        <v>0</v>
      </c>
      <c r="Y62" s="40">
        <f t="shared" si="141"/>
        <v>1</v>
      </c>
      <c r="Z62" s="40">
        <f t="shared" si="141"/>
        <v>1</v>
      </c>
      <c r="AA62" s="41">
        <f t="shared" si="141"/>
        <v>1</v>
      </c>
      <c r="AB62" s="42"/>
      <c r="AC62" s="40">
        <f t="shared" si="142"/>
        <v>0</v>
      </c>
      <c r="AD62" s="40">
        <f t="shared" si="142"/>
        <v>0</v>
      </c>
      <c r="AE62" s="40">
        <f t="shared" si="142"/>
        <v>0</v>
      </c>
      <c r="AF62" s="40">
        <f t="shared" si="142"/>
        <v>0</v>
      </c>
      <c r="AG62" s="41">
        <f t="shared" si="142"/>
        <v>0</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3</v>
      </c>
      <c r="BQ62" s="20"/>
    </row>
    <row r="63" spans="1:69" ht="14.25" customHeight="1" x14ac:dyDescent="0.25">
      <c r="A63" s="49"/>
      <c r="B63" s="50" t="s">
        <v>38</v>
      </c>
      <c r="C63" s="51"/>
      <c r="D63" s="52"/>
      <c r="E63" s="53"/>
      <c r="F63" s="53"/>
      <c r="G63" s="53"/>
      <c r="H63" s="53"/>
      <c r="I63" s="54">
        <f>SUM(E61+F61+G61+H61+I61+E62+F62+G62+H62+I62)</f>
        <v>10</v>
      </c>
      <c r="J63" s="52"/>
      <c r="K63" s="53"/>
      <c r="L63" s="53"/>
      <c r="M63" s="53"/>
      <c r="N63" s="53"/>
      <c r="O63" s="54">
        <f>SUM(K61+L61+M61+N61+O61+K62+L62+M62+N62+O62)</f>
        <v>10</v>
      </c>
      <c r="P63" s="52"/>
      <c r="Q63" s="53"/>
      <c r="R63" s="53"/>
      <c r="S63" s="53"/>
      <c r="T63" s="53"/>
      <c r="U63" s="54">
        <f>SUM(Q61+R61+S61+T61+U61+Q62+R62+S62+T62+U62)</f>
        <v>3</v>
      </c>
      <c r="V63" s="52"/>
      <c r="W63" s="53"/>
      <c r="X63" s="53"/>
      <c r="Y63" s="53"/>
      <c r="Z63" s="53"/>
      <c r="AA63" s="54">
        <f>SUM(W61+X61+Y61+Z61+AA61+W62+X62+Y62+Z62+AA62)</f>
        <v>5</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28</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c r="E65" s="83"/>
      <c r="F65" s="83"/>
      <c r="G65" s="83"/>
      <c r="H65" s="83"/>
      <c r="I65" s="84">
        <f t="shared" ref="I65:I71" si="147">SUM(E65:H65)</f>
        <v>0</v>
      </c>
      <c r="J65" s="85">
        <v>44</v>
      </c>
      <c r="K65" s="86">
        <v>98</v>
      </c>
      <c r="L65" s="86">
        <v>142</v>
      </c>
      <c r="M65" s="86">
        <v>170</v>
      </c>
      <c r="N65" s="86">
        <v>151</v>
      </c>
      <c r="O65" s="84">
        <f t="shared" ref="O65:O71" si="148">SUM(K65:N65)</f>
        <v>561</v>
      </c>
      <c r="P65" s="85">
        <v>46</v>
      </c>
      <c r="Q65" s="86">
        <v>177</v>
      </c>
      <c r="R65" s="86">
        <v>185</v>
      </c>
      <c r="S65" s="86">
        <v>190</v>
      </c>
      <c r="T65" s="86">
        <v>171</v>
      </c>
      <c r="U65" s="84">
        <f t="shared" ref="U65:U71" si="149">SUM(Q65:T65)</f>
        <v>723</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0</v>
      </c>
      <c r="BG65" s="88">
        <f t="shared" ref="BG65:BG73" si="157">SUM((IF(K65&gt;0,1,0)+(IF(L65&gt;0,1,0)+(IF(M65&gt;0,1,0)+(IF(N65&gt;0,1,0))))))</f>
        <v>4</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8</v>
      </c>
      <c r="BP65" s="88">
        <f t="shared" si="79"/>
        <v>1284</v>
      </c>
      <c r="BQ65" s="88">
        <f t="shared" ref="BQ65:BQ73" si="166">BP65/BO65</f>
        <v>160.5</v>
      </c>
    </row>
    <row r="66" spans="1:69" ht="15.75" customHeight="1" x14ac:dyDescent="0.25">
      <c r="A66" s="79"/>
      <c r="B66" s="80" t="s">
        <v>63</v>
      </c>
      <c r="C66" s="81" t="s">
        <v>64</v>
      </c>
      <c r="D66" s="82"/>
      <c r="E66" s="83"/>
      <c r="F66" s="83"/>
      <c r="G66" s="83"/>
      <c r="H66" s="83"/>
      <c r="I66" s="84">
        <f t="shared" si="147"/>
        <v>0</v>
      </c>
      <c r="J66" s="85"/>
      <c r="K66" s="86"/>
      <c r="L66" s="86"/>
      <c r="M66" s="86"/>
      <c r="N66" s="86"/>
      <c r="O66" s="84">
        <f t="shared" si="148"/>
        <v>0</v>
      </c>
      <c r="P66" s="85">
        <v>28</v>
      </c>
      <c r="Q66" s="86">
        <v>199</v>
      </c>
      <c r="R66" s="86">
        <v>171</v>
      </c>
      <c r="S66" s="86">
        <v>211</v>
      </c>
      <c r="T66" s="86">
        <v>183</v>
      </c>
      <c r="U66" s="84">
        <f t="shared" si="149"/>
        <v>764</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0</v>
      </c>
      <c r="BH66" s="88">
        <f t="shared" si="158"/>
        <v>4</v>
      </c>
      <c r="BI66" s="88">
        <f t="shared" si="159"/>
        <v>0</v>
      </c>
      <c r="BJ66" s="88">
        <f t="shared" si="160"/>
        <v>0</v>
      </c>
      <c r="BK66" s="88">
        <f t="shared" si="161"/>
        <v>0</v>
      </c>
      <c r="BL66" s="88">
        <f t="shared" si="162"/>
        <v>0</v>
      </c>
      <c r="BM66" s="88">
        <f t="shared" si="163"/>
        <v>0</v>
      </c>
      <c r="BN66" s="88">
        <f t="shared" si="164"/>
        <v>0</v>
      </c>
      <c r="BO66" s="88">
        <f t="shared" si="165"/>
        <v>4</v>
      </c>
      <c r="BP66" s="88">
        <f t="shared" si="79"/>
        <v>764</v>
      </c>
      <c r="BQ66" s="88">
        <f t="shared" si="166"/>
        <v>191</v>
      </c>
    </row>
    <row r="67" spans="1:69" s="124" customFormat="1" ht="15.75" customHeight="1" x14ac:dyDescent="0.25">
      <c r="A67" s="115"/>
      <c r="B67" s="116" t="s">
        <v>80</v>
      </c>
      <c r="C67" s="117" t="s">
        <v>81</v>
      </c>
      <c r="D67" s="118">
        <v>36</v>
      </c>
      <c r="E67" s="119">
        <v>129</v>
      </c>
      <c r="F67" s="119">
        <v>180</v>
      </c>
      <c r="G67" s="119">
        <v>162</v>
      </c>
      <c r="H67" s="119">
        <v>157</v>
      </c>
      <c r="I67" s="120">
        <f t="shared" si="147"/>
        <v>628</v>
      </c>
      <c r="J67" s="118"/>
      <c r="K67" s="119"/>
      <c r="L67" s="119"/>
      <c r="M67" s="119"/>
      <c r="N67" s="119"/>
      <c r="O67" s="120">
        <f t="shared" si="148"/>
        <v>0</v>
      </c>
      <c r="P67" s="118"/>
      <c r="Q67" s="119"/>
      <c r="R67" s="119"/>
      <c r="S67" s="119"/>
      <c r="T67" s="119"/>
      <c r="U67" s="120">
        <f t="shared" si="149"/>
        <v>0</v>
      </c>
      <c r="V67" s="118">
        <v>37</v>
      </c>
      <c r="W67" s="119">
        <v>183</v>
      </c>
      <c r="X67" s="119">
        <v>172</v>
      </c>
      <c r="Y67" s="119">
        <v>187</v>
      </c>
      <c r="Z67" s="119">
        <v>192</v>
      </c>
      <c r="AA67" s="120">
        <f t="shared" si="150"/>
        <v>734</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4</v>
      </c>
      <c r="BG67" s="122">
        <f t="shared" si="157"/>
        <v>0</v>
      </c>
      <c r="BH67" s="122">
        <f t="shared" si="158"/>
        <v>0</v>
      </c>
      <c r="BI67" s="122">
        <f t="shared" si="159"/>
        <v>4</v>
      </c>
      <c r="BJ67" s="122">
        <f t="shared" si="160"/>
        <v>0</v>
      </c>
      <c r="BK67" s="122">
        <f t="shared" si="161"/>
        <v>0</v>
      </c>
      <c r="BL67" s="122">
        <f t="shared" si="162"/>
        <v>0</v>
      </c>
      <c r="BM67" s="122">
        <f t="shared" si="163"/>
        <v>0</v>
      </c>
      <c r="BN67" s="122">
        <f t="shared" si="164"/>
        <v>0</v>
      </c>
      <c r="BO67" s="122">
        <f t="shared" si="165"/>
        <v>8</v>
      </c>
      <c r="BP67" s="122">
        <f t="shared" ref="BP67:BP98" si="167">I67+O67+U67+AA67+AG67+AM67+AS67+AY67+BE67</f>
        <v>1362</v>
      </c>
      <c r="BQ67" s="123">
        <f t="shared" si="166"/>
        <v>170.25</v>
      </c>
    </row>
    <row r="68" spans="1:69" s="124" customFormat="1" ht="15.75" customHeight="1" x14ac:dyDescent="0.25">
      <c r="A68" s="115"/>
      <c r="B68" s="116" t="s">
        <v>82</v>
      </c>
      <c r="C68" s="117" t="s">
        <v>83</v>
      </c>
      <c r="D68" s="118">
        <v>14</v>
      </c>
      <c r="E68" s="119">
        <v>194</v>
      </c>
      <c r="F68" s="119">
        <v>204</v>
      </c>
      <c r="G68" s="119">
        <v>158</v>
      </c>
      <c r="H68" s="119">
        <v>174</v>
      </c>
      <c r="I68" s="120">
        <f t="shared" si="147"/>
        <v>730</v>
      </c>
      <c r="J68" s="118">
        <v>16</v>
      </c>
      <c r="K68" s="119">
        <v>136</v>
      </c>
      <c r="L68" s="119">
        <v>182</v>
      </c>
      <c r="M68" s="119">
        <v>181</v>
      </c>
      <c r="N68" s="119">
        <v>174</v>
      </c>
      <c r="O68" s="120">
        <f t="shared" si="148"/>
        <v>673</v>
      </c>
      <c r="P68" s="118"/>
      <c r="Q68" s="119"/>
      <c r="R68" s="119"/>
      <c r="S68" s="119"/>
      <c r="T68" s="119"/>
      <c r="U68" s="120">
        <f t="shared" si="149"/>
        <v>0</v>
      </c>
      <c r="V68" s="118">
        <v>19</v>
      </c>
      <c r="W68" s="119">
        <v>180</v>
      </c>
      <c r="X68" s="119">
        <v>154</v>
      </c>
      <c r="Y68" s="119">
        <v>197</v>
      </c>
      <c r="Z68" s="119">
        <v>159</v>
      </c>
      <c r="AA68" s="120">
        <f t="shared" si="150"/>
        <v>690</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0</v>
      </c>
      <c r="BK68" s="122">
        <f t="shared" si="161"/>
        <v>0</v>
      </c>
      <c r="BL68" s="122">
        <f t="shared" si="162"/>
        <v>0</v>
      </c>
      <c r="BM68" s="122">
        <f t="shared" si="163"/>
        <v>0</v>
      </c>
      <c r="BN68" s="122">
        <f t="shared" si="164"/>
        <v>0</v>
      </c>
      <c r="BO68" s="122">
        <f t="shared" si="165"/>
        <v>12</v>
      </c>
      <c r="BP68" s="122">
        <f t="shared" si="167"/>
        <v>2093</v>
      </c>
      <c r="BQ68" s="123">
        <f t="shared" si="166"/>
        <v>174.41666666666666</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c r="X71" s="43"/>
      <c r="Y71" s="43"/>
      <c r="Z71" s="43"/>
      <c r="AA71" s="41">
        <f t="shared" si="150"/>
        <v>0</v>
      </c>
      <c r="AB71" s="42"/>
      <c r="AC71" s="43"/>
      <c r="AD71" s="43"/>
      <c r="AE71" s="43"/>
      <c r="AF71" s="43"/>
      <c r="AG71" s="41">
        <f t="shared" si="151"/>
        <v>0</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0</v>
      </c>
      <c r="BJ71" s="17">
        <f t="shared" si="160"/>
        <v>0</v>
      </c>
      <c r="BK71" s="17">
        <f t="shared" si="161"/>
        <v>0</v>
      </c>
      <c r="BL71" s="17">
        <f t="shared" si="162"/>
        <v>0</v>
      </c>
      <c r="BM71" s="17">
        <f t="shared" si="163"/>
        <v>0</v>
      </c>
      <c r="BN71" s="17">
        <f t="shared" si="164"/>
        <v>0</v>
      </c>
      <c r="BO71" s="17">
        <f t="shared" si="165"/>
        <v>12</v>
      </c>
      <c r="BP71" s="17">
        <f t="shared" si="167"/>
        <v>192</v>
      </c>
      <c r="BQ71" s="17">
        <f t="shared" si="166"/>
        <v>16</v>
      </c>
    </row>
    <row r="72" spans="1:69" ht="15.75" customHeight="1" x14ac:dyDescent="0.25">
      <c r="A72" s="36"/>
      <c r="B72" s="37" t="s">
        <v>34</v>
      </c>
      <c r="C72" s="46"/>
      <c r="D72" s="42"/>
      <c r="E72" s="40">
        <f>SUM(E65:E71)</f>
        <v>339</v>
      </c>
      <c r="F72" s="40">
        <f>SUM(F65:F71)</f>
        <v>400</v>
      </c>
      <c r="G72" s="40">
        <f>SUM(G65:G71)</f>
        <v>336</v>
      </c>
      <c r="H72" s="40">
        <f>SUM(H65:H71)</f>
        <v>347</v>
      </c>
      <c r="I72" s="41">
        <f>SUM(I65:I71)</f>
        <v>1422</v>
      </c>
      <c r="J72" s="42"/>
      <c r="K72" s="40">
        <f>SUM(K65:K71)</f>
        <v>250</v>
      </c>
      <c r="L72" s="40">
        <f>SUM(L65:L71)</f>
        <v>340</v>
      </c>
      <c r="M72" s="40">
        <f>SUM(M65:M71)</f>
        <v>367</v>
      </c>
      <c r="N72" s="40">
        <f>SUM(N65:N71)</f>
        <v>341</v>
      </c>
      <c r="O72" s="41">
        <f>SUM(O65:O71)</f>
        <v>1298</v>
      </c>
      <c r="P72" s="42"/>
      <c r="Q72" s="40">
        <f>SUM(Q65:Q71)</f>
        <v>392</v>
      </c>
      <c r="R72" s="40">
        <f>SUM(R65:R71)</f>
        <v>372</v>
      </c>
      <c r="S72" s="40">
        <f>SUM(S65:S71)</f>
        <v>417</v>
      </c>
      <c r="T72" s="40">
        <f>SUM(T65:T71)</f>
        <v>370</v>
      </c>
      <c r="U72" s="41">
        <f>SUM(U65:U71)</f>
        <v>1551</v>
      </c>
      <c r="V72" s="42"/>
      <c r="W72" s="40">
        <f>SUM(W65:W71)</f>
        <v>363</v>
      </c>
      <c r="X72" s="40">
        <f>SUM(X65:X71)</f>
        <v>326</v>
      </c>
      <c r="Y72" s="40">
        <f>SUM(Y65:Y71)</f>
        <v>384</v>
      </c>
      <c r="Z72" s="40">
        <f>SUM(Z65:Z71)</f>
        <v>351</v>
      </c>
      <c r="AA72" s="41">
        <f>SUM(AA65:AA71)</f>
        <v>1424</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0</v>
      </c>
      <c r="BK72" s="17">
        <f t="shared" si="161"/>
        <v>0</v>
      </c>
      <c r="BL72" s="17">
        <f t="shared" si="162"/>
        <v>0</v>
      </c>
      <c r="BM72" s="17">
        <f t="shared" si="163"/>
        <v>0</v>
      </c>
      <c r="BN72" s="17">
        <f t="shared" si="164"/>
        <v>0</v>
      </c>
      <c r="BO72" s="17">
        <f t="shared" si="165"/>
        <v>16</v>
      </c>
      <c r="BP72" s="17">
        <f t="shared" si="167"/>
        <v>5695</v>
      </c>
      <c r="BQ72" s="17">
        <f t="shared" si="166"/>
        <v>355.9375</v>
      </c>
    </row>
    <row r="73" spans="1:69" ht="15.75" customHeight="1" x14ac:dyDescent="0.25">
      <c r="A73" s="36"/>
      <c r="B73" s="37" t="s">
        <v>35</v>
      </c>
      <c r="C73" s="46"/>
      <c r="D73" s="39">
        <f>SUM(D65:D70)</f>
        <v>50</v>
      </c>
      <c r="E73" s="40">
        <f>E72+$D$73-E71</f>
        <v>373</v>
      </c>
      <c r="F73" s="40">
        <f>F72+$D$73-F71</f>
        <v>434</v>
      </c>
      <c r="G73" s="40">
        <f>G72+$D$73-G71</f>
        <v>370</v>
      </c>
      <c r="H73" s="40">
        <f>H72+$D$73-H71</f>
        <v>381</v>
      </c>
      <c r="I73" s="41">
        <f>E73+F73+G73+H73</f>
        <v>1558</v>
      </c>
      <c r="J73" s="39">
        <f>SUM(J65:J70)</f>
        <v>60</v>
      </c>
      <c r="K73" s="40">
        <f>K72+$J$73-K71</f>
        <v>294</v>
      </c>
      <c r="L73" s="40">
        <f>L72+$J$73-L71</f>
        <v>384</v>
      </c>
      <c r="M73" s="40">
        <f>M72+$J$73-M71</f>
        <v>411</v>
      </c>
      <c r="N73" s="40">
        <f>N72+$J$73-N71</f>
        <v>385</v>
      </c>
      <c r="O73" s="41">
        <f>K73+L73+M73+N73</f>
        <v>1474</v>
      </c>
      <c r="P73" s="39">
        <f>SUM(P65:P70)</f>
        <v>74</v>
      </c>
      <c r="Q73" s="40">
        <f>Q72+$P$73-Q71</f>
        <v>450</v>
      </c>
      <c r="R73" s="40">
        <f>R72+$P$73-R71</f>
        <v>430</v>
      </c>
      <c r="S73" s="40">
        <f>S72+$P$73-S71</f>
        <v>475</v>
      </c>
      <c r="T73" s="40">
        <f>T72+$P$73-T71</f>
        <v>428</v>
      </c>
      <c r="U73" s="41">
        <f>Q73+R73+S73+T73</f>
        <v>1783</v>
      </c>
      <c r="V73" s="39">
        <f>SUM(V65:V70)</f>
        <v>56</v>
      </c>
      <c r="W73" s="40">
        <f>W72+$V$73-W71</f>
        <v>419</v>
      </c>
      <c r="X73" s="40">
        <f>X72+$V$73-X71</f>
        <v>382</v>
      </c>
      <c r="Y73" s="40">
        <f>Y72+$V$73-Y71</f>
        <v>440</v>
      </c>
      <c r="Z73" s="40">
        <f>Z72+$V$73-Z71</f>
        <v>407</v>
      </c>
      <c r="AA73" s="41">
        <f>W73+X73+Y73+Z73</f>
        <v>1648</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0</v>
      </c>
      <c r="BK73" s="17">
        <f t="shared" si="161"/>
        <v>0</v>
      </c>
      <c r="BL73" s="17">
        <f t="shared" si="162"/>
        <v>0</v>
      </c>
      <c r="BM73" s="17">
        <f t="shared" si="163"/>
        <v>0</v>
      </c>
      <c r="BN73" s="17">
        <f t="shared" si="164"/>
        <v>0</v>
      </c>
      <c r="BO73" s="17">
        <f t="shared" si="165"/>
        <v>16</v>
      </c>
      <c r="BP73" s="17">
        <f t="shared" si="167"/>
        <v>6463</v>
      </c>
      <c r="BQ73" s="17">
        <f t="shared" si="166"/>
        <v>403.9375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0</v>
      </c>
      <c r="L74" s="40">
        <f t="shared" si="169"/>
        <v>0</v>
      </c>
      <c r="M74" s="40">
        <f t="shared" si="169"/>
        <v>1</v>
      </c>
      <c r="N74" s="40">
        <f t="shared" si="169"/>
        <v>0</v>
      </c>
      <c r="O74" s="41">
        <f t="shared" si="169"/>
        <v>0</v>
      </c>
      <c r="P74" s="42"/>
      <c r="Q74" s="40">
        <f t="shared" ref="Q74:U75" si="170">IF($P$73&gt;0,IF(Q72=Q86,0.5,IF(Q72&gt;Q86,1,0)),0)</f>
        <v>1</v>
      </c>
      <c r="R74" s="40">
        <f t="shared" si="170"/>
        <v>1</v>
      </c>
      <c r="S74" s="40">
        <f t="shared" si="170"/>
        <v>1</v>
      </c>
      <c r="T74" s="40">
        <f t="shared" si="170"/>
        <v>0</v>
      </c>
      <c r="U74" s="41">
        <f t="shared" si="170"/>
        <v>1</v>
      </c>
      <c r="V74" s="42"/>
      <c r="W74" s="40">
        <f t="shared" ref="W74:AA75" si="171">IF($V$73&gt;0,IF(W72=W98,0.5,IF(W72&gt;W98,1,0)),0)</f>
        <v>1</v>
      </c>
      <c r="X74" s="40">
        <f t="shared" si="171"/>
        <v>0</v>
      </c>
      <c r="Y74" s="40">
        <f t="shared" si="171"/>
        <v>1</v>
      </c>
      <c r="Z74" s="40">
        <f t="shared" si="171"/>
        <v>0</v>
      </c>
      <c r="AA74" s="41">
        <f t="shared" si="171"/>
        <v>1</v>
      </c>
      <c r="AB74" s="42"/>
      <c r="AC74" s="40">
        <f t="shared" ref="AC74:AG75" si="172">IF($AB$73&gt;0,IF(AC72=AC22,0.5,IF(AC72&gt;AC22,1,0)),0)</f>
        <v>0</v>
      </c>
      <c r="AD74" s="40">
        <f t="shared" si="172"/>
        <v>0</v>
      </c>
      <c r="AE74" s="40">
        <f t="shared" si="172"/>
        <v>0</v>
      </c>
      <c r="AF74" s="40">
        <f t="shared" si="172"/>
        <v>0</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2</v>
      </c>
      <c r="BQ74" s="20"/>
    </row>
    <row r="75" spans="1:69" ht="15.75" customHeight="1" x14ac:dyDescent="0.25">
      <c r="A75" s="36"/>
      <c r="B75" s="37" t="s">
        <v>37</v>
      </c>
      <c r="C75" s="46"/>
      <c r="D75" s="42"/>
      <c r="E75" s="40">
        <f t="shared" si="168"/>
        <v>0</v>
      </c>
      <c r="F75" s="40">
        <f t="shared" si="168"/>
        <v>0</v>
      </c>
      <c r="G75" s="40">
        <f t="shared" si="168"/>
        <v>0</v>
      </c>
      <c r="H75" s="40">
        <f t="shared" si="168"/>
        <v>0</v>
      </c>
      <c r="I75" s="41">
        <f t="shared" si="168"/>
        <v>0</v>
      </c>
      <c r="J75" s="42"/>
      <c r="K75" s="40">
        <f t="shared" si="169"/>
        <v>0</v>
      </c>
      <c r="L75" s="40">
        <f t="shared" si="169"/>
        <v>0</v>
      </c>
      <c r="M75" s="40">
        <f t="shared" si="169"/>
        <v>1</v>
      </c>
      <c r="N75" s="40">
        <f t="shared" si="169"/>
        <v>0</v>
      </c>
      <c r="O75" s="41">
        <f t="shared" si="169"/>
        <v>0</v>
      </c>
      <c r="P75" s="42"/>
      <c r="Q75" s="40">
        <f t="shared" si="170"/>
        <v>1</v>
      </c>
      <c r="R75" s="40">
        <f t="shared" si="170"/>
        <v>1</v>
      </c>
      <c r="S75" s="40">
        <f t="shared" si="170"/>
        <v>1</v>
      </c>
      <c r="T75" s="40">
        <f t="shared" si="170"/>
        <v>0</v>
      </c>
      <c r="U75" s="41">
        <f t="shared" si="170"/>
        <v>1</v>
      </c>
      <c r="V75" s="42"/>
      <c r="W75" s="40">
        <f t="shared" si="171"/>
        <v>1</v>
      </c>
      <c r="X75" s="40">
        <f t="shared" si="171"/>
        <v>0</v>
      </c>
      <c r="Y75" s="40">
        <f t="shared" si="171"/>
        <v>1</v>
      </c>
      <c r="Z75" s="40">
        <f t="shared" si="171"/>
        <v>0</v>
      </c>
      <c r="AA75" s="41">
        <f t="shared" si="171"/>
        <v>0</v>
      </c>
      <c r="AB75" s="42"/>
      <c r="AC75" s="40">
        <f t="shared" si="172"/>
        <v>0</v>
      </c>
      <c r="AD75" s="40">
        <f t="shared" si="172"/>
        <v>0</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1</v>
      </c>
      <c r="BQ75" s="20"/>
    </row>
    <row r="76" spans="1:69" ht="14.25" customHeight="1" x14ac:dyDescent="0.25">
      <c r="A76" s="49"/>
      <c r="B76" s="50" t="s">
        <v>38</v>
      </c>
      <c r="C76" s="51"/>
      <c r="D76" s="52"/>
      <c r="E76" s="53"/>
      <c r="F76" s="53"/>
      <c r="G76" s="53"/>
      <c r="H76" s="53"/>
      <c r="I76" s="77">
        <f>SUM(E74+F74+G74+H74+I74+E75+F75+G75+H75+I75)</f>
        <v>0</v>
      </c>
      <c r="J76" s="52"/>
      <c r="K76" s="53"/>
      <c r="L76" s="53"/>
      <c r="M76" s="53"/>
      <c r="N76" s="53"/>
      <c r="O76" s="77">
        <f>SUM(K74+L74+M74+N74+O74+K75+L75+M75+N75+O75)</f>
        <v>2</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0</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15</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20</v>
      </c>
      <c r="E78" s="40">
        <v>191</v>
      </c>
      <c r="F78" s="40">
        <v>168</v>
      </c>
      <c r="G78" s="40">
        <v>225</v>
      </c>
      <c r="H78" s="40">
        <v>150</v>
      </c>
      <c r="I78" s="41">
        <f t="shared" ref="I78:I85" si="177">SUM(E78:H78)</f>
        <v>734</v>
      </c>
      <c r="J78" s="42">
        <v>21</v>
      </c>
      <c r="K78" s="43">
        <v>171</v>
      </c>
      <c r="L78" s="43">
        <v>203</v>
      </c>
      <c r="M78" s="43">
        <v>211</v>
      </c>
      <c r="N78" s="43">
        <v>176</v>
      </c>
      <c r="O78" s="41">
        <f t="shared" ref="O78:O85" si="178">SUM(K78:N78)</f>
        <v>761</v>
      </c>
      <c r="P78" s="42"/>
      <c r="Q78" s="43"/>
      <c r="R78" s="43"/>
      <c r="S78" s="43"/>
      <c r="T78" s="43"/>
      <c r="U78" s="41">
        <f t="shared" ref="U78:U85" si="179">SUM(Q78:T78)</f>
        <v>0</v>
      </c>
      <c r="V78" s="42">
        <v>21</v>
      </c>
      <c r="W78" s="43">
        <v>217</v>
      </c>
      <c r="X78" s="43">
        <v>259</v>
      </c>
      <c r="Y78" s="43">
        <v>206</v>
      </c>
      <c r="Z78" s="43">
        <v>246</v>
      </c>
      <c r="AA78" s="41">
        <f t="shared" ref="AA78:AA85" si="180">SUM(W78:Z78)</f>
        <v>928</v>
      </c>
      <c r="AB78" s="42"/>
      <c r="AC78" s="43"/>
      <c r="AD78" s="43"/>
      <c r="AE78" s="43"/>
      <c r="AF78" s="43"/>
      <c r="AG78" s="41">
        <f t="shared" ref="AG78:AG85" si="181">SUM(AC78:AF78)</f>
        <v>0</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0</v>
      </c>
      <c r="BI78" s="17">
        <f t="shared" ref="BI78:BI87" si="189">SUM((IF(W78&gt;0,1,0)+(IF(X78&gt;0,1,0)+(IF(Y78&gt;0,1,0)+(IF(Z78&gt;0,1,0))))))</f>
        <v>4</v>
      </c>
      <c r="BJ78" s="17">
        <f t="shared" ref="BJ78:BJ87" si="190">SUM((IF(AC78&gt;0,1,0)+(IF(AD78&gt;0,1,0)+(IF(AE78&gt;0,1,0)+(IF(AF78&gt;0,1,0))))))</f>
        <v>0</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12</v>
      </c>
      <c r="BP78" s="17">
        <f t="shared" si="167"/>
        <v>2423</v>
      </c>
      <c r="BQ78" s="17">
        <f t="shared" ref="BQ78:BQ87" si="196">BP78/BO78</f>
        <v>201.91666666666666</v>
      </c>
    </row>
    <row r="79" spans="1:69" ht="15.75" customHeight="1" x14ac:dyDescent="0.25">
      <c r="A79" s="36"/>
      <c r="B79" s="37" t="s">
        <v>68</v>
      </c>
      <c r="C79" s="38" t="s">
        <v>69</v>
      </c>
      <c r="D79" s="39"/>
      <c r="E79" s="40"/>
      <c r="F79" s="40"/>
      <c r="G79" s="40"/>
      <c r="H79" s="40"/>
      <c r="I79" s="41">
        <f t="shared" si="177"/>
        <v>0</v>
      </c>
      <c r="J79" s="42"/>
      <c r="K79" s="43"/>
      <c r="L79" s="43"/>
      <c r="M79" s="43"/>
      <c r="N79" s="43"/>
      <c r="O79" s="41">
        <f t="shared" si="178"/>
        <v>0</v>
      </c>
      <c r="P79" s="42">
        <v>30</v>
      </c>
      <c r="Q79" s="43">
        <v>197</v>
      </c>
      <c r="R79" s="43">
        <v>156</v>
      </c>
      <c r="S79" s="43">
        <v>160</v>
      </c>
      <c r="T79" s="43">
        <v>162</v>
      </c>
      <c r="U79" s="41">
        <f t="shared" si="179"/>
        <v>675</v>
      </c>
      <c r="V79" s="42">
        <v>30</v>
      </c>
      <c r="W79" s="43">
        <v>192</v>
      </c>
      <c r="X79" s="43">
        <v>165</v>
      </c>
      <c r="Y79" s="43">
        <v>195</v>
      </c>
      <c r="Z79" s="43">
        <v>177</v>
      </c>
      <c r="AA79" s="41">
        <f t="shared" si="180"/>
        <v>729</v>
      </c>
      <c r="AB79" s="42"/>
      <c r="AC79" s="43"/>
      <c r="AD79" s="43"/>
      <c r="AE79" s="43"/>
      <c r="AF79" s="43"/>
      <c r="AG79" s="41">
        <f t="shared" si="181"/>
        <v>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0</v>
      </c>
      <c r="BH79" s="17">
        <f t="shared" si="188"/>
        <v>4</v>
      </c>
      <c r="BI79" s="17">
        <f t="shared" si="189"/>
        <v>4</v>
      </c>
      <c r="BJ79" s="17">
        <f t="shared" si="190"/>
        <v>0</v>
      </c>
      <c r="BK79" s="17">
        <f t="shared" si="191"/>
        <v>0</v>
      </c>
      <c r="BL79" s="17">
        <f t="shared" si="192"/>
        <v>0</v>
      </c>
      <c r="BM79" s="17">
        <f t="shared" si="193"/>
        <v>0</v>
      </c>
      <c r="BN79" s="17">
        <f t="shared" si="194"/>
        <v>0</v>
      </c>
      <c r="BO79" s="17">
        <f t="shared" si="195"/>
        <v>8</v>
      </c>
      <c r="BP79" s="17">
        <f t="shared" si="167"/>
        <v>1404</v>
      </c>
      <c r="BQ79" s="17">
        <f t="shared" si="196"/>
        <v>175.5</v>
      </c>
    </row>
    <row r="80" spans="1:69" ht="15.75" customHeight="1" x14ac:dyDescent="0.25">
      <c r="A80" s="36"/>
      <c r="B80" s="125" t="s">
        <v>109</v>
      </c>
      <c r="C80" s="126" t="s">
        <v>110</v>
      </c>
      <c r="D80" s="42"/>
      <c r="E80" s="43"/>
      <c r="F80" s="43"/>
      <c r="G80" s="43"/>
      <c r="H80" s="43"/>
      <c r="I80" s="41">
        <f t="shared" si="177"/>
        <v>0</v>
      </c>
      <c r="J80" s="42">
        <v>16</v>
      </c>
      <c r="K80" s="43">
        <v>180</v>
      </c>
      <c r="L80" s="43">
        <v>181</v>
      </c>
      <c r="M80" s="43">
        <v>212</v>
      </c>
      <c r="N80" s="43">
        <v>191</v>
      </c>
      <c r="O80" s="41">
        <f t="shared" si="178"/>
        <v>764</v>
      </c>
      <c r="P80" s="42">
        <v>18</v>
      </c>
      <c r="Q80" s="43">
        <v>181</v>
      </c>
      <c r="R80" s="43">
        <v>157</v>
      </c>
      <c r="S80" s="43">
        <v>166</v>
      </c>
      <c r="T80" s="43">
        <v>233</v>
      </c>
      <c r="U80" s="41">
        <f t="shared" si="179"/>
        <v>737</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4</v>
      </c>
      <c r="BH80" s="17">
        <f t="shared" si="188"/>
        <v>4</v>
      </c>
      <c r="BI80" s="17">
        <f t="shared" si="189"/>
        <v>0</v>
      </c>
      <c r="BJ80" s="17">
        <f t="shared" si="190"/>
        <v>0</v>
      </c>
      <c r="BK80" s="17">
        <f t="shared" si="191"/>
        <v>0</v>
      </c>
      <c r="BL80" s="17">
        <f t="shared" si="192"/>
        <v>0</v>
      </c>
      <c r="BM80" s="17">
        <f t="shared" si="193"/>
        <v>0</v>
      </c>
      <c r="BN80" s="17">
        <f t="shared" si="194"/>
        <v>0</v>
      </c>
      <c r="BO80" s="17">
        <f t="shared" si="195"/>
        <v>8</v>
      </c>
      <c r="BP80" s="17">
        <f t="shared" si="167"/>
        <v>1501</v>
      </c>
      <c r="BQ80" s="20">
        <f t="shared" si="196"/>
        <v>187.625</v>
      </c>
    </row>
    <row r="81" spans="1:69" ht="15.75" customHeight="1" x14ac:dyDescent="0.25">
      <c r="A81" s="36"/>
      <c r="B81" s="45" t="s">
        <v>115</v>
      </c>
      <c r="C81" s="46" t="s">
        <v>116</v>
      </c>
      <c r="D81" s="42">
        <v>15</v>
      </c>
      <c r="E81" s="43">
        <v>193</v>
      </c>
      <c r="F81" s="43">
        <v>173</v>
      </c>
      <c r="G81" s="43">
        <v>203</v>
      </c>
      <c r="H81" s="43">
        <v>225</v>
      </c>
      <c r="I81" s="41">
        <f t="shared" si="177"/>
        <v>794</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4</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4</v>
      </c>
      <c r="BP81" s="17">
        <f t="shared" si="167"/>
        <v>794</v>
      </c>
      <c r="BQ81" s="20">
        <f t="shared" si="196"/>
        <v>198.5</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384</v>
      </c>
      <c r="F86" s="40">
        <f>SUM(F78:F85)</f>
        <v>341</v>
      </c>
      <c r="G86" s="40">
        <f>SUM(G78:G85)</f>
        <v>428</v>
      </c>
      <c r="H86" s="40">
        <f>SUM(H78:H85)</f>
        <v>375</v>
      </c>
      <c r="I86" s="41">
        <f>SUM(I78:I85)</f>
        <v>1528</v>
      </c>
      <c r="J86" s="42"/>
      <c r="K86" s="40">
        <f>SUM(K78:K85)</f>
        <v>351</v>
      </c>
      <c r="L86" s="40">
        <f>SUM(L78:L85)</f>
        <v>384</v>
      </c>
      <c r="M86" s="40">
        <f>SUM(M78:M85)</f>
        <v>423</v>
      </c>
      <c r="N86" s="40">
        <f>SUM(N78:N85)</f>
        <v>367</v>
      </c>
      <c r="O86" s="41">
        <f>SUM(O78:O85)</f>
        <v>1525</v>
      </c>
      <c r="P86" s="42"/>
      <c r="Q86" s="40">
        <f>SUM(Q78:Q85)</f>
        <v>378</v>
      </c>
      <c r="R86" s="40">
        <f>SUM(R78:R85)</f>
        <v>313</v>
      </c>
      <c r="S86" s="40">
        <f>SUM(S78:S85)</f>
        <v>326</v>
      </c>
      <c r="T86" s="40">
        <f>SUM(T78:T85)</f>
        <v>395</v>
      </c>
      <c r="U86" s="41">
        <f>SUM(U78:U85)</f>
        <v>1412</v>
      </c>
      <c r="V86" s="42"/>
      <c r="W86" s="40">
        <f>SUM(W78:W85)</f>
        <v>409</v>
      </c>
      <c r="X86" s="40">
        <f>SUM(X78:X85)</f>
        <v>424</v>
      </c>
      <c r="Y86" s="40">
        <f>SUM(Y78:Y85)</f>
        <v>401</v>
      </c>
      <c r="Z86" s="40">
        <f>SUM(Z78:Z85)</f>
        <v>423</v>
      </c>
      <c r="AA86" s="41">
        <f>SUM(AA78:AA85)</f>
        <v>1657</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0</v>
      </c>
      <c r="BK86" s="17">
        <f t="shared" si="191"/>
        <v>0</v>
      </c>
      <c r="BL86" s="17">
        <f t="shared" si="192"/>
        <v>0</v>
      </c>
      <c r="BM86" s="17">
        <f t="shared" si="193"/>
        <v>0</v>
      </c>
      <c r="BN86" s="17">
        <f t="shared" si="194"/>
        <v>0</v>
      </c>
      <c r="BO86" s="17">
        <f t="shared" si="195"/>
        <v>16</v>
      </c>
      <c r="BP86" s="17">
        <f t="shared" si="167"/>
        <v>6122</v>
      </c>
      <c r="BQ86" s="17">
        <f t="shared" si="196"/>
        <v>382.625</v>
      </c>
    </row>
    <row r="87" spans="1:69" ht="15.75" customHeight="1" x14ac:dyDescent="0.25">
      <c r="A87" s="36"/>
      <c r="B87" s="37" t="s">
        <v>35</v>
      </c>
      <c r="C87" s="46"/>
      <c r="D87" s="39">
        <f>SUM(D78:D84)</f>
        <v>35</v>
      </c>
      <c r="E87" s="40">
        <f>E86+$D$87</f>
        <v>419</v>
      </c>
      <c r="F87" s="40">
        <f>F86+$D$87</f>
        <v>376</v>
      </c>
      <c r="G87" s="40">
        <f>G86+$D$87</f>
        <v>463</v>
      </c>
      <c r="H87" s="40">
        <f>H86+$D$87</f>
        <v>410</v>
      </c>
      <c r="I87" s="41">
        <f>E87+F87+G87+H87</f>
        <v>1668</v>
      </c>
      <c r="J87" s="39">
        <f>SUM(J78:J85)</f>
        <v>37</v>
      </c>
      <c r="K87" s="40">
        <f>K86+$J$87</f>
        <v>388</v>
      </c>
      <c r="L87" s="40">
        <f>L86+$J$87</f>
        <v>421</v>
      </c>
      <c r="M87" s="40">
        <f>M86+$J$87</f>
        <v>460</v>
      </c>
      <c r="N87" s="40">
        <f>N86+$J$87</f>
        <v>404</v>
      </c>
      <c r="O87" s="41">
        <f>K87+L87+M87+N87</f>
        <v>1673</v>
      </c>
      <c r="P87" s="39">
        <f>SUM(P78:P85)</f>
        <v>48</v>
      </c>
      <c r="Q87" s="40">
        <f>Q86+$P$87</f>
        <v>426</v>
      </c>
      <c r="R87" s="40">
        <f>R86+$P$87</f>
        <v>361</v>
      </c>
      <c r="S87" s="40">
        <f>S86+$P$87</f>
        <v>374</v>
      </c>
      <c r="T87" s="40">
        <f>T86+$P$87</f>
        <v>443</v>
      </c>
      <c r="U87" s="41">
        <f>Q87+R87+S87+T87</f>
        <v>1604</v>
      </c>
      <c r="V87" s="39">
        <f>SUM(V78:V85)</f>
        <v>51</v>
      </c>
      <c r="W87" s="40">
        <f>W86+$V$87</f>
        <v>460</v>
      </c>
      <c r="X87" s="40">
        <f>X86+$V$87</f>
        <v>475</v>
      </c>
      <c r="Y87" s="40">
        <f>Y86+$V$87</f>
        <v>452</v>
      </c>
      <c r="Z87" s="40">
        <f>Z86+$V$87</f>
        <v>474</v>
      </c>
      <c r="AA87" s="41">
        <f>W87+X87+Y87+Z87</f>
        <v>1861</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0</v>
      </c>
      <c r="BK87" s="17">
        <f t="shared" si="191"/>
        <v>0</v>
      </c>
      <c r="BL87" s="17">
        <f t="shared" si="192"/>
        <v>0</v>
      </c>
      <c r="BM87" s="17">
        <f t="shared" si="193"/>
        <v>0</v>
      </c>
      <c r="BN87" s="17">
        <f t="shared" si="194"/>
        <v>0</v>
      </c>
      <c r="BO87" s="17">
        <f t="shared" si="195"/>
        <v>16</v>
      </c>
      <c r="BP87" s="17">
        <f t="shared" si="167"/>
        <v>6806</v>
      </c>
      <c r="BQ87" s="17">
        <f t="shared" si="196"/>
        <v>425.375</v>
      </c>
    </row>
    <row r="88" spans="1:69" ht="15.75" customHeight="1" x14ac:dyDescent="0.25">
      <c r="A88" s="36"/>
      <c r="B88" s="37" t="s">
        <v>36</v>
      </c>
      <c r="C88" s="46"/>
      <c r="D88" s="42"/>
      <c r="E88" s="40">
        <f t="shared" ref="E88:I89" si="197">IF($D$87&gt;0,IF(E86=E98,0.5,IF(E86&gt;E98,1,0)),0)</f>
        <v>1</v>
      </c>
      <c r="F88" s="40">
        <f t="shared" si="197"/>
        <v>0</v>
      </c>
      <c r="G88" s="40">
        <f t="shared" si="197"/>
        <v>1</v>
      </c>
      <c r="H88" s="40">
        <f t="shared" si="197"/>
        <v>1</v>
      </c>
      <c r="I88" s="41">
        <f t="shared" si="197"/>
        <v>1</v>
      </c>
      <c r="J88" s="42"/>
      <c r="K88" s="40">
        <f t="shared" ref="K88:O89" si="198">IF($J$87&gt;0,IF(K86=K35,0.5,IF(K86&gt;K35,1,0)),0)</f>
        <v>0</v>
      </c>
      <c r="L88" s="40">
        <f t="shared" si="198"/>
        <v>1</v>
      </c>
      <c r="M88" s="40">
        <f t="shared" si="198"/>
        <v>1</v>
      </c>
      <c r="N88" s="40">
        <f t="shared" si="198"/>
        <v>1</v>
      </c>
      <c r="O88" s="41">
        <f t="shared" si="198"/>
        <v>1</v>
      </c>
      <c r="P88" s="42"/>
      <c r="Q88" s="40">
        <f t="shared" ref="Q88:U89" si="199">IF($P$87&gt;0,IF(Q86=Q72,0.5,IF(Q86&gt;Q72,1,0)),0)</f>
        <v>0</v>
      </c>
      <c r="R88" s="40">
        <f t="shared" si="199"/>
        <v>0</v>
      </c>
      <c r="S88" s="40">
        <f t="shared" si="199"/>
        <v>0</v>
      </c>
      <c r="T88" s="40">
        <f t="shared" si="199"/>
        <v>1</v>
      </c>
      <c r="U88" s="41">
        <f t="shared" si="199"/>
        <v>0</v>
      </c>
      <c r="V88" s="42"/>
      <c r="W88" s="40">
        <f t="shared" ref="W88:AA89" si="200">IF($V$87&gt;0,IF(W86=W47,0.5,IF(W86&gt;W47,1,0)),0)</f>
        <v>0</v>
      </c>
      <c r="X88" s="40">
        <f t="shared" si="200"/>
        <v>0</v>
      </c>
      <c r="Y88" s="40">
        <f t="shared" si="200"/>
        <v>1</v>
      </c>
      <c r="Z88" s="40">
        <f t="shared" si="200"/>
        <v>1</v>
      </c>
      <c r="AA88" s="41">
        <f t="shared" si="200"/>
        <v>1</v>
      </c>
      <c r="AB88" s="42"/>
      <c r="AC88" s="40">
        <f t="shared" ref="AC88:AG89" si="201">IF($AB$87&gt;0,IF(AC86=AC122,0.5,IF(AC86&gt;AC122,1,0)),0)</f>
        <v>0</v>
      </c>
      <c r="AD88" s="40">
        <f t="shared" si="201"/>
        <v>0</v>
      </c>
      <c r="AE88" s="40">
        <f t="shared" si="201"/>
        <v>0</v>
      </c>
      <c r="AF88" s="40">
        <f t="shared" si="201"/>
        <v>0</v>
      </c>
      <c r="AG88" s="41">
        <f t="shared" si="201"/>
        <v>0</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3</v>
      </c>
      <c r="BQ88" s="20"/>
    </row>
    <row r="89" spans="1:69" ht="15.75" customHeight="1" x14ac:dyDescent="0.25">
      <c r="A89" s="36"/>
      <c r="B89" s="37" t="s">
        <v>37</v>
      </c>
      <c r="C89" s="46"/>
      <c r="D89" s="42"/>
      <c r="E89" s="40">
        <f t="shared" si="197"/>
        <v>1</v>
      </c>
      <c r="F89" s="40">
        <f t="shared" si="197"/>
        <v>0</v>
      </c>
      <c r="G89" s="40">
        <f t="shared" si="197"/>
        <v>1</v>
      </c>
      <c r="H89" s="40">
        <f t="shared" si="197"/>
        <v>0</v>
      </c>
      <c r="I89" s="41">
        <f t="shared" si="197"/>
        <v>1</v>
      </c>
      <c r="J89" s="42"/>
      <c r="K89" s="40">
        <f t="shared" si="198"/>
        <v>0</v>
      </c>
      <c r="L89" s="40">
        <f t="shared" si="198"/>
        <v>1</v>
      </c>
      <c r="M89" s="40">
        <f t="shared" si="198"/>
        <v>1</v>
      </c>
      <c r="N89" s="40">
        <f t="shared" si="198"/>
        <v>1</v>
      </c>
      <c r="O89" s="41">
        <f t="shared" si="198"/>
        <v>1</v>
      </c>
      <c r="P89" s="42"/>
      <c r="Q89" s="40">
        <f t="shared" si="199"/>
        <v>0</v>
      </c>
      <c r="R89" s="40">
        <f t="shared" si="199"/>
        <v>0</v>
      </c>
      <c r="S89" s="40">
        <f t="shared" si="199"/>
        <v>0</v>
      </c>
      <c r="T89" s="40">
        <f t="shared" si="199"/>
        <v>1</v>
      </c>
      <c r="U89" s="41">
        <f t="shared" si="199"/>
        <v>0</v>
      </c>
      <c r="V89" s="42"/>
      <c r="W89" s="40">
        <f t="shared" si="200"/>
        <v>1</v>
      </c>
      <c r="X89" s="40">
        <f t="shared" si="200"/>
        <v>1</v>
      </c>
      <c r="Y89" s="40">
        <f t="shared" si="200"/>
        <v>1</v>
      </c>
      <c r="Z89" s="40">
        <f t="shared" si="200"/>
        <v>1</v>
      </c>
      <c r="AA89" s="41">
        <f t="shared" si="200"/>
        <v>1</v>
      </c>
      <c r="AB89" s="42"/>
      <c r="AC89" s="40">
        <f t="shared" si="201"/>
        <v>0</v>
      </c>
      <c r="AD89" s="40">
        <f t="shared" si="201"/>
        <v>0</v>
      </c>
      <c r="AE89" s="40">
        <f t="shared" si="201"/>
        <v>0</v>
      </c>
      <c r="AF89" s="40">
        <f t="shared" si="201"/>
        <v>0</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3</v>
      </c>
      <c r="BQ89" s="20"/>
    </row>
    <row r="90" spans="1:69" ht="14.25" customHeight="1" x14ac:dyDescent="0.25">
      <c r="A90" s="49"/>
      <c r="B90" s="50" t="s">
        <v>38</v>
      </c>
      <c r="C90" s="51"/>
      <c r="D90" s="52"/>
      <c r="E90" s="53"/>
      <c r="F90" s="53"/>
      <c r="G90" s="53"/>
      <c r="H90" s="53"/>
      <c r="I90" s="54">
        <f>SUM(E88+F88+G88+H88+I88+E89+F89+G89+H89+I89)</f>
        <v>7</v>
      </c>
      <c r="J90" s="52"/>
      <c r="K90" s="53"/>
      <c r="L90" s="53"/>
      <c r="M90" s="53"/>
      <c r="N90" s="53"/>
      <c r="O90" s="54">
        <f>SUM(K88+L88+M88+N88+O88+K89+L89+M89+N89+O89)</f>
        <v>8</v>
      </c>
      <c r="P90" s="52"/>
      <c r="Q90" s="53"/>
      <c r="R90" s="53"/>
      <c r="S90" s="53"/>
      <c r="T90" s="53"/>
      <c r="U90" s="54">
        <f>SUM(Q88+R88+S88+T88+U88+Q89+R89+S89+T89+U89)</f>
        <v>2</v>
      </c>
      <c r="V90" s="52"/>
      <c r="W90" s="53"/>
      <c r="X90" s="53"/>
      <c r="Y90" s="53"/>
      <c r="Z90" s="53"/>
      <c r="AA90" s="54">
        <f>SUM(W88+X88+Y88+Z88+AA88+W89+X89+Y89+Z89+AA89)</f>
        <v>8</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25</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148</v>
      </c>
      <c r="F92" s="40">
        <v>188</v>
      </c>
      <c r="G92" s="40">
        <v>134</v>
      </c>
      <c r="H92" s="40">
        <v>151</v>
      </c>
      <c r="I92" s="41">
        <f t="shared" ref="I92:I97" si="206">SUM(E92:H92)</f>
        <v>621</v>
      </c>
      <c r="J92" s="42">
        <v>39</v>
      </c>
      <c r="K92" s="43">
        <v>192</v>
      </c>
      <c r="L92" s="43">
        <v>136</v>
      </c>
      <c r="M92" s="43">
        <v>157</v>
      </c>
      <c r="N92" s="43">
        <v>117</v>
      </c>
      <c r="O92" s="41">
        <f t="shared" ref="O92:O97" si="207">SUM(K92:N92)</f>
        <v>602</v>
      </c>
      <c r="P92" s="42">
        <v>40</v>
      </c>
      <c r="Q92" s="43">
        <v>149</v>
      </c>
      <c r="R92" s="43">
        <v>199</v>
      </c>
      <c r="S92" s="43">
        <v>177</v>
      </c>
      <c r="T92" s="43">
        <v>166</v>
      </c>
      <c r="U92" s="41">
        <f t="shared" ref="U92:U97" si="208">SUM(Q92:T92)</f>
        <v>691</v>
      </c>
      <c r="V92" s="42">
        <v>39</v>
      </c>
      <c r="W92" s="43">
        <v>143</v>
      </c>
      <c r="X92" s="43">
        <v>170</v>
      </c>
      <c r="Y92" s="43">
        <v>146</v>
      </c>
      <c r="Z92" s="43">
        <v>217</v>
      </c>
      <c r="AA92" s="41">
        <f t="shared" ref="AA92:AA97" si="209">SUM(W92:Z92)</f>
        <v>676</v>
      </c>
      <c r="AB92" s="42"/>
      <c r="AC92" s="43"/>
      <c r="AD92" s="43"/>
      <c r="AE92" s="43"/>
      <c r="AF92" s="43"/>
      <c r="AG92" s="41">
        <f t="shared" ref="AG92:AG97" si="210">SUM(AC92:AF92)</f>
        <v>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0</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16</v>
      </c>
      <c r="BP92" s="17">
        <f t="shared" si="167"/>
        <v>2590</v>
      </c>
      <c r="BQ92" s="17">
        <f t="shared" ref="BQ92:BQ99" si="225">BP92/BO92</f>
        <v>161.875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v>53</v>
      </c>
      <c r="E95" s="43">
        <v>144</v>
      </c>
      <c r="F95" s="43">
        <v>157</v>
      </c>
      <c r="G95" s="43">
        <v>124</v>
      </c>
      <c r="H95" s="43">
        <v>205</v>
      </c>
      <c r="I95" s="41">
        <f t="shared" si="206"/>
        <v>630</v>
      </c>
      <c r="J95" s="42">
        <v>51</v>
      </c>
      <c r="K95" s="43">
        <v>190</v>
      </c>
      <c r="L95" s="43">
        <v>121</v>
      </c>
      <c r="M95" s="43">
        <v>190</v>
      </c>
      <c r="N95" s="43">
        <v>135</v>
      </c>
      <c r="O95" s="41">
        <f t="shared" si="207"/>
        <v>636</v>
      </c>
      <c r="P95" s="42">
        <v>49</v>
      </c>
      <c r="Q95" s="43">
        <v>133</v>
      </c>
      <c r="R95" s="43">
        <v>221</v>
      </c>
      <c r="S95" s="43">
        <v>115</v>
      </c>
      <c r="T95" s="43">
        <v>127</v>
      </c>
      <c r="U95" s="41">
        <f t="shared" si="208"/>
        <v>596</v>
      </c>
      <c r="V95" s="42">
        <v>49</v>
      </c>
      <c r="W95" s="43">
        <v>148</v>
      </c>
      <c r="X95" s="43">
        <v>183</v>
      </c>
      <c r="Y95" s="43">
        <v>152</v>
      </c>
      <c r="Z95" s="43">
        <v>183</v>
      </c>
      <c r="AA95" s="41">
        <f t="shared" si="209"/>
        <v>666</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4</v>
      </c>
      <c r="BG95" s="17">
        <f t="shared" si="216"/>
        <v>4</v>
      </c>
      <c r="BH95" s="17">
        <f t="shared" si="217"/>
        <v>4</v>
      </c>
      <c r="BI95" s="17">
        <f t="shared" si="218"/>
        <v>4</v>
      </c>
      <c r="BJ95" s="17">
        <f t="shared" si="219"/>
        <v>0</v>
      </c>
      <c r="BK95" s="17">
        <f t="shared" si="220"/>
        <v>0</v>
      </c>
      <c r="BL95" s="17">
        <f t="shared" si="221"/>
        <v>0</v>
      </c>
      <c r="BM95" s="17">
        <f t="shared" si="222"/>
        <v>0</v>
      </c>
      <c r="BN95" s="17">
        <f t="shared" si="223"/>
        <v>0</v>
      </c>
      <c r="BO95" s="17">
        <f t="shared" si="224"/>
        <v>16</v>
      </c>
      <c r="BP95" s="17">
        <f t="shared" si="167"/>
        <v>2528</v>
      </c>
      <c r="BQ95" s="20">
        <f t="shared" si="225"/>
        <v>158</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292</v>
      </c>
      <c r="F98" s="40">
        <f>SUM(F92:F97)</f>
        <v>345</v>
      </c>
      <c r="G98" s="40">
        <f>SUM(G92:G97)</f>
        <v>258</v>
      </c>
      <c r="H98" s="40">
        <f>SUM(H92:H97)</f>
        <v>356</v>
      </c>
      <c r="I98" s="41">
        <f>SUM(I92:I97)</f>
        <v>1251</v>
      </c>
      <c r="J98" s="42"/>
      <c r="K98" s="40">
        <f>SUM(K92:K97)</f>
        <v>382</v>
      </c>
      <c r="L98" s="40">
        <f>SUM(L92:L97)</f>
        <v>257</v>
      </c>
      <c r="M98" s="40">
        <f>SUM(M92:M97)</f>
        <v>347</v>
      </c>
      <c r="N98" s="40">
        <f>SUM(N92:N97)</f>
        <v>252</v>
      </c>
      <c r="O98" s="41">
        <f>SUM(O92:O97)</f>
        <v>1238</v>
      </c>
      <c r="P98" s="42"/>
      <c r="Q98" s="40">
        <f>SUM(Q92:Q97)</f>
        <v>282</v>
      </c>
      <c r="R98" s="40">
        <f>SUM(R92:R97)</f>
        <v>420</v>
      </c>
      <c r="S98" s="40">
        <f>SUM(S92:S97)</f>
        <v>292</v>
      </c>
      <c r="T98" s="40">
        <f>SUM(T92:T97)</f>
        <v>293</v>
      </c>
      <c r="U98" s="41">
        <f>SUM(U92:U97)</f>
        <v>1287</v>
      </c>
      <c r="V98" s="42"/>
      <c r="W98" s="40">
        <f>SUM(W92:W97)</f>
        <v>291</v>
      </c>
      <c r="X98" s="40">
        <f>SUM(X92:X97)</f>
        <v>353</v>
      </c>
      <c r="Y98" s="40">
        <f>SUM(Y92:Y97)</f>
        <v>298</v>
      </c>
      <c r="Z98" s="40">
        <f>SUM(Z92:Z97)</f>
        <v>400</v>
      </c>
      <c r="AA98" s="41">
        <f>SUM(AA92:AA97)</f>
        <v>1342</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0</v>
      </c>
      <c r="BK98" s="17">
        <f t="shared" si="220"/>
        <v>0</v>
      </c>
      <c r="BL98" s="17">
        <f t="shared" si="221"/>
        <v>0</v>
      </c>
      <c r="BM98" s="17">
        <f t="shared" si="222"/>
        <v>0</v>
      </c>
      <c r="BN98" s="17">
        <f t="shared" si="223"/>
        <v>0</v>
      </c>
      <c r="BO98" s="17">
        <f t="shared" si="224"/>
        <v>16</v>
      </c>
      <c r="BP98" s="17">
        <f t="shared" si="167"/>
        <v>5118</v>
      </c>
      <c r="BQ98" s="17">
        <f t="shared" si="225"/>
        <v>319.875</v>
      </c>
    </row>
    <row r="99" spans="1:69" ht="15.75" customHeight="1" x14ac:dyDescent="0.25">
      <c r="A99" s="36"/>
      <c r="B99" s="37" t="s">
        <v>35</v>
      </c>
      <c r="C99" s="46"/>
      <c r="D99" s="39">
        <f>SUM(D92:D97)</f>
        <v>92</v>
      </c>
      <c r="E99" s="40">
        <f>E98+$D$99</f>
        <v>384</v>
      </c>
      <c r="F99" s="40">
        <f>F98+$D$99</f>
        <v>437</v>
      </c>
      <c r="G99" s="40">
        <f>G98+$D$99</f>
        <v>350</v>
      </c>
      <c r="H99" s="40">
        <f>H98+$D$99</f>
        <v>448</v>
      </c>
      <c r="I99" s="41">
        <f>E99+F99+G99+H99</f>
        <v>1619</v>
      </c>
      <c r="J99" s="39">
        <f>SUM(J92:J97)</f>
        <v>90</v>
      </c>
      <c r="K99" s="40">
        <f>K98+$J$99</f>
        <v>472</v>
      </c>
      <c r="L99" s="40">
        <f>L98+$J$99</f>
        <v>347</v>
      </c>
      <c r="M99" s="40">
        <f>M98+$J$99</f>
        <v>437</v>
      </c>
      <c r="N99" s="40">
        <f>N98+$J$99</f>
        <v>342</v>
      </c>
      <c r="O99" s="41">
        <f>K99+L99+M99+N99</f>
        <v>1598</v>
      </c>
      <c r="P99" s="39">
        <f>SUM(P92:P97)</f>
        <v>89</v>
      </c>
      <c r="Q99" s="40">
        <f>Q98+$P$99</f>
        <v>371</v>
      </c>
      <c r="R99" s="40">
        <f>R98+$P$99</f>
        <v>509</v>
      </c>
      <c r="S99" s="40">
        <f>S98+$P$99</f>
        <v>381</v>
      </c>
      <c r="T99" s="40">
        <f>T98+$P$99</f>
        <v>382</v>
      </c>
      <c r="U99" s="41">
        <f>Q99+R99+S99+T99</f>
        <v>1643</v>
      </c>
      <c r="V99" s="39">
        <f>SUM(V92:V97)</f>
        <v>88</v>
      </c>
      <c r="W99" s="40">
        <f>W98+$V$99</f>
        <v>379</v>
      </c>
      <c r="X99" s="40">
        <f>X98+$V$99</f>
        <v>441</v>
      </c>
      <c r="Y99" s="40">
        <f>Y98+$V$99</f>
        <v>386</v>
      </c>
      <c r="Z99" s="40">
        <f>Z98+$V$99</f>
        <v>488</v>
      </c>
      <c r="AA99" s="41">
        <f>W99+X99+Y99+Z99</f>
        <v>1694</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0</v>
      </c>
      <c r="BK99" s="17">
        <f t="shared" si="220"/>
        <v>0</v>
      </c>
      <c r="BL99" s="17">
        <f t="shared" si="221"/>
        <v>0</v>
      </c>
      <c r="BM99" s="17">
        <f t="shared" si="222"/>
        <v>0</v>
      </c>
      <c r="BN99" s="17">
        <f t="shared" si="223"/>
        <v>0</v>
      </c>
      <c r="BO99" s="17">
        <f t="shared" si="224"/>
        <v>16</v>
      </c>
      <c r="BP99" s="17">
        <f t="shared" ref="BP99:BP123" si="226">I99+O99+U99+AA99+AG99+AM99+AS99+AY99+BE99</f>
        <v>6554</v>
      </c>
      <c r="BQ99" s="17">
        <f t="shared" si="225"/>
        <v>409.625</v>
      </c>
    </row>
    <row r="100" spans="1:69" ht="15.75" customHeight="1" x14ac:dyDescent="0.25">
      <c r="A100" s="36"/>
      <c r="B100" s="37" t="s">
        <v>36</v>
      </c>
      <c r="C100" s="46"/>
      <c r="D100" s="42"/>
      <c r="E100" s="40">
        <f t="shared" ref="E100:I101" si="227">IF($D$99&gt;0,IF(E98=E86,0.5,IF(E98&gt;E86,1,0)),0)</f>
        <v>0</v>
      </c>
      <c r="F100" s="40">
        <f t="shared" si="227"/>
        <v>1</v>
      </c>
      <c r="G100" s="40">
        <f t="shared" si="227"/>
        <v>0</v>
      </c>
      <c r="H100" s="40">
        <f t="shared" si="227"/>
        <v>0</v>
      </c>
      <c r="I100" s="41">
        <f t="shared" si="227"/>
        <v>0</v>
      </c>
      <c r="J100" s="42"/>
      <c r="K100" s="40">
        <f t="shared" ref="K100:O101" si="228">IF($J$99&gt;0,IF(K98=K47,0.5,IF(K98&gt;K47,1,0)),0)</f>
        <v>1</v>
      </c>
      <c r="L100" s="40">
        <f t="shared" si="228"/>
        <v>0</v>
      </c>
      <c r="M100" s="40">
        <f t="shared" si="228"/>
        <v>0</v>
      </c>
      <c r="N100" s="40">
        <f t="shared" si="228"/>
        <v>0</v>
      </c>
      <c r="O100" s="41">
        <f t="shared" si="228"/>
        <v>0</v>
      </c>
      <c r="P100" s="42"/>
      <c r="Q100" s="40">
        <f t="shared" ref="Q100:U101" si="229">IF($P$99&gt;0,IF(Q98=Q110,0.5,IF(Q98&gt;Q110,1,0)),0)</f>
        <v>0</v>
      </c>
      <c r="R100" s="40">
        <f t="shared" si="229"/>
        <v>1</v>
      </c>
      <c r="S100" s="40">
        <f t="shared" si="229"/>
        <v>0</v>
      </c>
      <c r="T100" s="40">
        <f t="shared" si="229"/>
        <v>0</v>
      </c>
      <c r="U100" s="41">
        <f t="shared" si="229"/>
        <v>1</v>
      </c>
      <c r="V100" s="42"/>
      <c r="W100" s="40">
        <f t="shared" ref="W100:AA101" si="230">IF($V$99&gt;0,IF(W98=W72,0.5,IF(W98&gt;W72,1,0)),0)</f>
        <v>0</v>
      </c>
      <c r="X100" s="40">
        <f t="shared" si="230"/>
        <v>1</v>
      </c>
      <c r="Y100" s="40">
        <f t="shared" si="230"/>
        <v>0</v>
      </c>
      <c r="Z100" s="40">
        <f t="shared" si="230"/>
        <v>1</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0</v>
      </c>
      <c r="F101" s="40">
        <f t="shared" si="227"/>
        <v>1</v>
      </c>
      <c r="G101" s="40">
        <f t="shared" si="227"/>
        <v>0</v>
      </c>
      <c r="H101" s="40">
        <f t="shared" si="227"/>
        <v>1</v>
      </c>
      <c r="I101" s="41">
        <f t="shared" si="227"/>
        <v>0</v>
      </c>
      <c r="J101" s="42"/>
      <c r="K101" s="40">
        <f t="shared" si="228"/>
        <v>1</v>
      </c>
      <c r="L101" s="40">
        <f t="shared" si="228"/>
        <v>0</v>
      </c>
      <c r="M101" s="40">
        <f t="shared" si="228"/>
        <v>1</v>
      </c>
      <c r="N101" s="40">
        <f t="shared" si="228"/>
        <v>0</v>
      </c>
      <c r="O101" s="41">
        <f t="shared" si="228"/>
        <v>0</v>
      </c>
      <c r="P101" s="42"/>
      <c r="Q101" s="40">
        <f t="shared" si="229"/>
        <v>0</v>
      </c>
      <c r="R101" s="40">
        <f t="shared" si="229"/>
        <v>1</v>
      </c>
      <c r="S101" s="40">
        <f t="shared" si="229"/>
        <v>0</v>
      </c>
      <c r="T101" s="40">
        <f t="shared" si="229"/>
        <v>1</v>
      </c>
      <c r="U101" s="41">
        <f t="shared" si="229"/>
        <v>1</v>
      </c>
      <c r="V101" s="42"/>
      <c r="W101" s="40">
        <f t="shared" si="230"/>
        <v>0</v>
      </c>
      <c r="X101" s="40">
        <f t="shared" si="230"/>
        <v>1</v>
      </c>
      <c r="Y101" s="40">
        <f t="shared" si="230"/>
        <v>0</v>
      </c>
      <c r="Z101" s="40">
        <f t="shared" si="230"/>
        <v>1</v>
      </c>
      <c r="AA101" s="41">
        <f t="shared" si="230"/>
        <v>1</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2</v>
      </c>
      <c r="BQ101" s="20"/>
    </row>
    <row r="102" spans="1:69" ht="14.25" customHeight="1" x14ac:dyDescent="0.25">
      <c r="A102" s="49"/>
      <c r="B102" s="50" t="s">
        <v>38</v>
      </c>
      <c r="C102" s="51"/>
      <c r="D102" s="52"/>
      <c r="E102" s="53"/>
      <c r="F102" s="53"/>
      <c r="G102" s="53"/>
      <c r="H102" s="53"/>
      <c r="I102" s="54">
        <f>SUM(E100+F100+G100+H100+I100+E101+F101+G101+H101+I101)</f>
        <v>3</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5</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16</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21</v>
      </c>
      <c r="E104" s="43">
        <v>202</v>
      </c>
      <c r="F104" s="43">
        <v>210</v>
      </c>
      <c r="G104" s="43">
        <v>195</v>
      </c>
      <c r="H104" s="43">
        <v>161</v>
      </c>
      <c r="I104" s="41">
        <f t="shared" ref="I104:I109" si="236">SUM(E104:H104)</f>
        <v>768</v>
      </c>
      <c r="J104" s="42">
        <v>21</v>
      </c>
      <c r="K104" s="43">
        <v>192</v>
      </c>
      <c r="L104" s="43">
        <v>198</v>
      </c>
      <c r="M104" s="43">
        <v>167</v>
      </c>
      <c r="N104" s="43">
        <v>202</v>
      </c>
      <c r="O104" s="41">
        <f t="shared" ref="O104:O109" si="237">SUM(K104:N104)</f>
        <v>759</v>
      </c>
      <c r="P104" s="42">
        <v>21</v>
      </c>
      <c r="Q104" s="43">
        <v>203</v>
      </c>
      <c r="R104" s="43">
        <v>176</v>
      </c>
      <c r="S104" s="43">
        <v>213</v>
      </c>
      <c r="T104" s="43">
        <v>140</v>
      </c>
      <c r="U104" s="41">
        <f t="shared" ref="U104:U109" si="238">SUM(Q104:T104)</f>
        <v>732</v>
      </c>
      <c r="V104" s="42">
        <v>21</v>
      </c>
      <c r="W104" s="43">
        <v>171</v>
      </c>
      <c r="X104" s="43">
        <v>215</v>
      </c>
      <c r="Y104" s="43">
        <v>181</v>
      </c>
      <c r="Z104" s="43">
        <v>181</v>
      </c>
      <c r="AA104" s="41">
        <f t="shared" ref="AA104:AA109" si="239">SUM(W104:Z104)</f>
        <v>748</v>
      </c>
      <c r="AB104" s="42"/>
      <c r="AC104" s="43"/>
      <c r="AD104" s="43"/>
      <c r="AE104" s="43"/>
      <c r="AF104" s="43"/>
      <c r="AG104" s="41">
        <f t="shared" ref="AG104:AG109" si="240">SUM(AC104:AF104)</f>
        <v>0</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0</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16</v>
      </c>
      <c r="BP104" s="17">
        <f t="shared" si="226"/>
        <v>3007</v>
      </c>
      <c r="BQ104" s="20">
        <f t="shared" ref="BQ104:BQ111" si="255">BP104/BO104</f>
        <v>187.9375</v>
      </c>
    </row>
    <row r="105" spans="1:69" ht="15.75" customHeight="1" x14ac:dyDescent="0.25">
      <c r="A105" s="36"/>
      <c r="B105" s="125" t="s">
        <v>90</v>
      </c>
      <c r="C105" s="126" t="s">
        <v>89</v>
      </c>
      <c r="D105" s="42">
        <v>46</v>
      </c>
      <c r="E105" s="43">
        <v>129</v>
      </c>
      <c r="F105" s="43">
        <v>200</v>
      </c>
      <c r="G105" s="43">
        <v>131</v>
      </c>
      <c r="H105" s="43">
        <v>155</v>
      </c>
      <c r="I105" s="41">
        <f t="shared" si="236"/>
        <v>615</v>
      </c>
      <c r="J105" s="42">
        <v>46</v>
      </c>
      <c r="K105" s="43">
        <v>196</v>
      </c>
      <c r="L105" s="43">
        <v>167</v>
      </c>
      <c r="M105" s="43">
        <v>158</v>
      </c>
      <c r="N105" s="43">
        <v>226</v>
      </c>
      <c r="O105" s="41">
        <f t="shared" si="237"/>
        <v>747</v>
      </c>
      <c r="P105" s="42">
        <v>44</v>
      </c>
      <c r="Q105" s="43">
        <v>122</v>
      </c>
      <c r="R105" s="43">
        <v>131</v>
      </c>
      <c r="S105" s="43">
        <v>106</v>
      </c>
      <c r="T105" s="43">
        <v>169</v>
      </c>
      <c r="U105" s="41">
        <f t="shared" si="238"/>
        <v>528</v>
      </c>
      <c r="V105" s="42">
        <v>45</v>
      </c>
      <c r="W105" s="43">
        <v>131</v>
      </c>
      <c r="X105" s="43">
        <v>162</v>
      </c>
      <c r="Y105" s="43">
        <v>162</v>
      </c>
      <c r="Z105" s="43">
        <v>126</v>
      </c>
      <c r="AA105" s="41">
        <f t="shared" si="239"/>
        <v>581</v>
      </c>
      <c r="AB105" s="42"/>
      <c r="AC105" s="43"/>
      <c r="AD105" s="43"/>
      <c r="AE105" s="43"/>
      <c r="AF105" s="43"/>
      <c r="AG105" s="41">
        <f t="shared" si="240"/>
        <v>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4</v>
      </c>
      <c r="BH105" s="17">
        <f t="shared" si="247"/>
        <v>4</v>
      </c>
      <c r="BI105" s="17">
        <f t="shared" si="248"/>
        <v>4</v>
      </c>
      <c r="BJ105" s="17">
        <f t="shared" si="249"/>
        <v>0</v>
      </c>
      <c r="BK105" s="17">
        <f t="shared" si="250"/>
        <v>0</v>
      </c>
      <c r="BL105" s="17">
        <f t="shared" si="251"/>
        <v>0</v>
      </c>
      <c r="BM105" s="17">
        <f t="shared" si="252"/>
        <v>0</v>
      </c>
      <c r="BN105" s="17">
        <f t="shared" si="253"/>
        <v>0</v>
      </c>
      <c r="BO105" s="17">
        <f t="shared" si="254"/>
        <v>16</v>
      </c>
      <c r="BP105" s="17">
        <f t="shared" si="226"/>
        <v>2471</v>
      </c>
      <c r="BQ105" s="20">
        <f t="shared" si="255"/>
        <v>154.4375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331</v>
      </c>
      <c r="F110" s="40">
        <f>SUM(F104:F109)</f>
        <v>410</v>
      </c>
      <c r="G110" s="40">
        <f>SUM(G104:G109)</f>
        <v>326</v>
      </c>
      <c r="H110" s="40">
        <f>SUM(H104:H109)</f>
        <v>316</v>
      </c>
      <c r="I110" s="41">
        <f>SUM(I104:I109)</f>
        <v>1383</v>
      </c>
      <c r="J110" s="42"/>
      <c r="K110" s="40">
        <f>SUM(K104:K109)</f>
        <v>388</v>
      </c>
      <c r="L110" s="40">
        <f>SUM(L104:L109)</f>
        <v>365</v>
      </c>
      <c r="M110" s="40">
        <f>SUM(M104:M109)</f>
        <v>325</v>
      </c>
      <c r="N110" s="40">
        <f>SUM(N104:N109)</f>
        <v>428</v>
      </c>
      <c r="O110" s="41">
        <f>SUM(O104:O109)</f>
        <v>1506</v>
      </c>
      <c r="P110" s="42"/>
      <c r="Q110" s="40">
        <f>SUM(Q104:Q109)</f>
        <v>325</v>
      </c>
      <c r="R110" s="40">
        <f>SUM(R104:R109)</f>
        <v>307</v>
      </c>
      <c r="S110" s="40">
        <f>SUM(S104:S109)</f>
        <v>319</v>
      </c>
      <c r="T110" s="40">
        <f>SUM(T104:T109)</f>
        <v>309</v>
      </c>
      <c r="U110" s="41">
        <f>SUM(U104:U109)</f>
        <v>1260</v>
      </c>
      <c r="V110" s="42"/>
      <c r="W110" s="40">
        <f>SUM(W104:W109)</f>
        <v>302</v>
      </c>
      <c r="X110" s="40">
        <f>SUM(X104:X109)</f>
        <v>377</v>
      </c>
      <c r="Y110" s="40">
        <f>SUM(Y104:Y109)</f>
        <v>343</v>
      </c>
      <c r="Z110" s="40">
        <f>SUM(Z104:Z109)</f>
        <v>307</v>
      </c>
      <c r="AA110" s="41">
        <f>SUM(AA104:AA109)</f>
        <v>1329</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0</v>
      </c>
      <c r="BK110" s="17">
        <f t="shared" si="250"/>
        <v>0</v>
      </c>
      <c r="BL110" s="17">
        <f t="shared" si="251"/>
        <v>0</v>
      </c>
      <c r="BM110" s="17">
        <f t="shared" si="252"/>
        <v>0</v>
      </c>
      <c r="BN110" s="17">
        <f t="shared" si="253"/>
        <v>0</v>
      </c>
      <c r="BO110" s="17">
        <f t="shared" si="254"/>
        <v>16</v>
      </c>
      <c r="BP110" s="17">
        <f t="shared" si="226"/>
        <v>5478</v>
      </c>
      <c r="BQ110" s="20">
        <f t="shared" si="255"/>
        <v>342.375</v>
      </c>
    </row>
    <row r="111" spans="1:69" ht="15.75" customHeight="1" x14ac:dyDescent="0.25">
      <c r="A111" s="36"/>
      <c r="B111" s="37" t="s">
        <v>35</v>
      </c>
      <c r="C111" s="46"/>
      <c r="D111" s="39">
        <f>SUM(D104:D109)</f>
        <v>67</v>
      </c>
      <c r="E111" s="40">
        <f>E110+$D$111</f>
        <v>398</v>
      </c>
      <c r="F111" s="40">
        <f>F110+$D$111</f>
        <v>477</v>
      </c>
      <c r="G111" s="40">
        <f>G110+$D$111</f>
        <v>393</v>
      </c>
      <c r="H111" s="40">
        <f>H110+$D$111</f>
        <v>383</v>
      </c>
      <c r="I111" s="41">
        <f>E111+F111+G111+H111</f>
        <v>1651</v>
      </c>
      <c r="J111" s="39">
        <f>SUM(J104:J109)</f>
        <v>67</v>
      </c>
      <c r="K111" s="40">
        <f>K110+$J$111</f>
        <v>455</v>
      </c>
      <c r="L111" s="40">
        <f>L110+$J$111</f>
        <v>432</v>
      </c>
      <c r="M111" s="40">
        <f>M110+$J$111</f>
        <v>392</v>
      </c>
      <c r="N111" s="40">
        <f>N110+$J$111</f>
        <v>495</v>
      </c>
      <c r="O111" s="41">
        <f>K111+L111+M111+N111</f>
        <v>1774</v>
      </c>
      <c r="P111" s="39">
        <f>SUM(P104:P109)</f>
        <v>65</v>
      </c>
      <c r="Q111" s="40">
        <f>Q110+$P$111</f>
        <v>390</v>
      </c>
      <c r="R111" s="40">
        <f>R110+$P$111</f>
        <v>372</v>
      </c>
      <c r="S111" s="40">
        <f>S110+$P$111</f>
        <v>384</v>
      </c>
      <c r="T111" s="40">
        <f>T110+$P$111</f>
        <v>374</v>
      </c>
      <c r="U111" s="41">
        <f>Q111+R111+S111+T111</f>
        <v>1520</v>
      </c>
      <c r="V111" s="39">
        <f>SUM(V104:V109)</f>
        <v>66</v>
      </c>
      <c r="W111" s="40">
        <f>W110+$V$111</f>
        <v>368</v>
      </c>
      <c r="X111" s="40">
        <f>X110+$V$111</f>
        <v>443</v>
      </c>
      <c r="Y111" s="40">
        <f>Y110+$V$111</f>
        <v>409</v>
      </c>
      <c r="Z111" s="40">
        <f>Z110+$V$111</f>
        <v>373</v>
      </c>
      <c r="AA111" s="41">
        <f>W111+X111+Y111+Z111</f>
        <v>1593</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0</v>
      </c>
      <c r="BK111" s="17">
        <f t="shared" si="250"/>
        <v>0</v>
      </c>
      <c r="BL111" s="17">
        <f t="shared" si="251"/>
        <v>0</v>
      </c>
      <c r="BM111" s="17">
        <f t="shared" si="252"/>
        <v>0</v>
      </c>
      <c r="BN111" s="17">
        <f t="shared" si="253"/>
        <v>0</v>
      </c>
      <c r="BO111" s="17">
        <f t="shared" si="254"/>
        <v>16</v>
      </c>
      <c r="BP111" s="17">
        <f t="shared" si="226"/>
        <v>6538</v>
      </c>
      <c r="BQ111" s="20">
        <f t="shared" si="255"/>
        <v>408.625</v>
      </c>
    </row>
    <row r="112" spans="1:69" ht="15.75" customHeight="1" x14ac:dyDescent="0.25">
      <c r="A112" s="36"/>
      <c r="B112" s="37" t="s">
        <v>36</v>
      </c>
      <c r="C112" s="46"/>
      <c r="D112" s="42"/>
      <c r="E112" s="40">
        <f t="shared" ref="E112:I113" si="257">IF($D$111&gt;0,IF(E110=E122,0.5,IF(E110&gt;E122,1,0)),0)</f>
        <v>1</v>
      </c>
      <c r="F112" s="40">
        <f t="shared" si="257"/>
        <v>1</v>
      </c>
      <c r="G112" s="40">
        <f t="shared" si="257"/>
        <v>0</v>
      </c>
      <c r="H112" s="40">
        <f t="shared" si="257"/>
        <v>0</v>
      </c>
      <c r="I112" s="41">
        <f t="shared" si="257"/>
        <v>1</v>
      </c>
      <c r="J112" s="42"/>
      <c r="K112" s="40">
        <f t="shared" ref="K112:O113" si="258">IF($J$111&gt;0,IF(K110=K22,0.5,IF(K110&gt;K22,1,0)),0)</f>
        <v>1</v>
      </c>
      <c r="L112" s="40">
        <f t="shared" si="258"/>
        <v>1</v>
      </c>
      <c r="M112" s="40">
        <f t="shared" si="258"/>
        <v>0</v>
      </c>
      <c r="N112" s="40">
        <f t="shared" si="258"/>
        <v>1</v>
      </c>
      <c r="O112" s="41">
        <f t="shared" si="258"/>
        <v>1</v>
      </c>
      <c r="P112" s="42"/>
      <c r="Q112" s="40">
        <f t="shared" ref="Q112:U113" si="259">IF($P$111&gt;0,IF(Q110=Q98,0.5,IF(Q110&gt;Q98,1,0)),0)</f>
        <v>1</v>
      </c>
      <c r="R112" s="40">
        <f t="shared" si="259"/>
        <v>0</v>
      </c>
      <c r="S112" s="40">
        <f t="shared" si="259"/>
        <v>1</v>
      </c>
      <c r="T112" s="40">
        <f t="shared" si="259"/>
        <v>1</v>
      </c>
      <c r="U112" s="41">
        <f t="shared" si="259"/>
        <v>0</v>
      </c>
      <c r="V112" s="42"/>
      <c r="W112" s="40">
        <f t="shared" ref="W112:AA113" si="260">IF($V$111&gt;0,IF(W110=W9,0.5,IF(W110&gt;W9,1,0)),0)</f>
        <v>0</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0</v>
      </c>
      <c r="H113" s="40">
        <f t="shared" si="257"/>
        <v>0</v>
      </c>
      <c r="I113" s="41">
        <f t="shared" si="257"/>
        <v>0</v>
      </c>
      <c r="J113" s="42"/>
      <c r="K113" s="40">
        <f t="shared" si="258"/>
        <v>1</v>
      </c>
      <c r="L113" s="40">
        <f t="shared" si="258"/>
        <v>1</v>
      </c>
      <c r="M113" s="40">
        <f t="shared" si="258"/>
        <v>0</v>
      </c>
      <c r="N113" s="40">
        <f t="shared" si="258"/>
        <v>1</v>
      </c>
      <c r="O113" s="41">
        <f t="shared" si="258"/>
        <v>1</v>
      </c>
      <c r="P113" s="42"/>
      <c r="Q113" s="40">
        <f t="shared" si="259"/>
        <v>1</v>
      </c>
      <c r="R113" s="40">
        <f t="shared" si="259"/>
        <v>0</v>
      </c>
      <c r="S113" s="40">
        <f t="shared" si="259"/>
        <v>1</v>
      </c>
      <c r="T113" s="40">
        <f t="shared" si="259"/>
        <v>0</v>
      </c>
      <c r="U113" s="41">
        <f t="shared" si="259"/>
        <v>0</v>
      </c>
      <c r="V113" s="42"/>
      <c r="W113" s="40">
        <f t="shared" si="260"/>
        <v>0</v>
      </c>
      <c r="X113" s="40">
        <f t="shared" si="260"/>
        <v>1</v>
      </c>
      <c r="Y113" s="40">
        <f t="shared" si="260"/>
        <v>0</v>
      </c>
      <c r="Z113" s="40">
        <f t="shared" si="260"/>
        <v>0</v>
      </c>
      <c r="AA113" s="41">
        <f t="shared" si="260"/>
        <v>0</v>
      </c>
      <c r="AB113" s="42"/>
      <c r="AC113" s="40">
        <f t="shared" si="261"/>
        <v>0</v>
      </c>
      <c r="AD113" s="40">
        <f t="shared" si="261"/>
        <v>0</v>
      </c>
      <c r="AE113" s="40">
        <f t="shared" si="261"/>
        <v>0</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1</v>
      </c>
      <c r="BQ113" s="20"/>
    </row>
    <row r="114" spans="1:69" ht="14.25" customHeight="1" x14ac:dyDescent="0.25">
      <c r="A114" s="49"/>
      <c r="B114" s="50" t="s">
        <v>38</v>
      </c>
      <c r="C114" s="51"/>
      <c r="D114" s="52"/>
      <c r="E114" s="53"/>
      <c r="F114" s="53"/>
      <c r="G114" s="53"/>
      <c r="H114" s="53"/>
      <c r="I114" s="54">
        <f>SUM(E112+F112+G112+H112+I112+E113+F113+G113+H113+I113)</f>
        <v>5</v>
      </c>
      <c r="J114" s="52"/>
      <c r="K114" s="53"/>
      <c r="L114" s="53"/>
      <c r="M114" s="53"/>
      <c r="N114" s="53"/>
      <c r="O114" s="54">
        <f>SUM(K112+L112+M112+N112+O112+K113+L113+M113+N113+O113)</f>
        <v>8</v>
      </c>
      <c r="P114" s="52"/>
      <c r="Q114" s="53"/>
      <c r="R114" s="53"/>
      <c r="S114" s="53"/>
      <c r="T114" s="53"/>
      <c r="U114" s="54">
        <f>SUM(Q112+R112+S112+T112+U112+Q113+R113+S113+T113+U113)</f>
        <v>5</v>
      </c>
      <c r="V114" s="52"/>
      <c r="W114" s="53"/>
      <c r="X114" s="53"/>
      <c r="Y114" s="53"/>
      <c r="Z114" s="53"/>
      <c r="AA114" s="54">
        <f>SUM(W112+X112+Y112+Z112+AA112+W113+X113+Y113+Z113+AA113)</f>
        <v>2</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20</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v>63</v>
      </c>
      <c r="E116" s="119">
        <v>116</v>
      </c>
      <c r="F116" s="119">
        <v>147</v>
      </c>
      <c r="G116" s="119">
        <v>114</v>
      </c>
      <c r="H116" s="119">
        <v>130</v>
      </c>
      <c r="I116" s="120">
        <f t="shared" ref="I116:I121" si="266">SUM(E116:H116)</f>
        <v>507</v>
      </c>
      <c r="J116" s="118">
        <v>65</v>
      </c>
      <c r="K116" s="119">
        <v>144</v>
      </c>
      <c r="L116" s="119">
        <v>134</v>
      </c>
      <c r="M116" s="119">
        <v>119</v>
      </c>
      <c r="N116" s="119">
        <v>126</v>
      </c>
      <c r="O116" s="120">
        <f t="shared" ref="O116:O120" si="267">SUM(K116:N116)</f>
        <v>523</v>
      </c>
      <c r="P116" s="118">
        <v>64</v>
      </c>
      <c r="Q116" s="119">
        <v>122</v>
      </c>
      <c r="R116" s="119">
        <v>98</v>
      </c>
      <c r="S116" s="119">
        <v>128</v>
      </c>
      <c r="T116" s="119">
        <v>128</v>
      </c>
      <c r="U116" s="120">
        <f t="shared" ref="U116:U121" si="268">SUM(Q116:T116)</f>
        <v>476</v>
      </c>
      <c r="V116" s="118">
        <v>65</v>
      </c>
      <c r="W116" s="119">
        <v>137</v>
      </c>
      <c r="X116" s="119">
        <v>133</v>
      </c>
      <c r="Y116" s="119">
        <v>132</v>
      </c>
      <c r="Z116" s="119">
        <v>132</v>
      </c>
      <c r="AA116" s="120">
        <f t="shared" ref="AA116:AA121" si="269">SUM(W116:Z116)</f>
        <v>534</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4</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4</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16</v>
      </c>
      <c r="BP116" s="122">
        <f t="shared" si="226"/>
        <v>2040</v>
      </c>
      <c r="BQ116" s="123">
        <f t="shared" ref="BQ116:BQ123" si="285">BP116/BO116</f>
        <v>127.5</v>
      </c>
    </row>
    <row r="117" spans="1:69" s="124" customFormat="1" ht="15.75" customHeight="1" x14ac:dyDescent="0.25">
      <c r="A117" s="115"/>
      <c r="B117" s="116" t="s">
        <v>93</v>
      </c>
      <c r="C117" s="117" t="s">
        <v>94</v>
      </c>
      <c r="D117" s="118"/>
      <c r="E117" s="119"/>
      <c r="F117" s="119"/>
      <c r="G117" s="119"/>
      <c r="H117" s="119"/>
      <c r="I117" s="120">
        <f t="shared" si="266"/>
        <v>0</v>
      </c>
      <c r="J117" s="118"/>
      <c r="K117" s="119"/>
      <c r="L117" s="119"/>
      <c r="M117" s="119"/>
      <c r="N117" s="119"/>
      <c r="O117" s="120">
        <f t="shared" si="267"/>
        <v>0</v>
      </c>
      <c r="P117" s="118"/>
      <c r="Q117" s="119"/>
      <c r="R117" s="119"/>
      <c r="S117" s="119"/>
      <c r="T117" s="119"/>
      <c r="U117" s="120">
        <f t="shared" si="268"/>
        <v>0</v>
      </c>
      <c r="V117" s="118">
        <v>43</v>
      </c>
      <c r="W117" s="119">
        <v>136</v>
      </c>
      <c r="X117" s="119">
        <v>139</v>
      </c>
      <c r="Y117" s="119">
        <v>128</v>
      </c>
      <c r="Z117" s="119">
        <v>119</v>
      </c>
      <c r="AA117" s="120">
        <f t="shared" si="269"/>
        <v>522</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0</v>
      </c>
      <c r="BG117" s="122">
        <f t="shared" si="276"/>
        <v>0</v>
      </c>
      <c r="BH117" s="122">
        <f t="shared" si="277"/>
        <v>0</v>
      </c>
      <c r="BI117" s="122">
        <f t="shared" si="278"/>
        <v>4</v>
      </c>
      <c r="BJ117" s="122">
        <f t="shared" si="279"/>
        <v>0</v>
      </c>
      <c r="BK117" s="122">
        <f t="shared" si="280"/>
        <v>0</v>
      </c>
      <c r="BL117" s="122">
        <f t="shared" si="281"/>
        <v>0</v>
      </c>
      <c r="BM117" s="122">
        <f t="shared" si="282"/>
        <v>0</v>
      </c>
      <c r="BN117" s="122">
        <f t="shared" si="283"/>
        <v>0</v>
      </c>
      <c r="BO117" s="122">
        <f t="shared" si="284"/>
        <v>4</v>
      </c>
      <c r="BP117" s="122">
        <f t="shared" si="226"/>
        <v>522</v>
      </c>
      <c r="BQ117" s="123">
        <f t="shared" si="285"/>
        <v>130.5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51</v>
      </c>
      <c r="E119" s="119">
        <v>127</v>
      </c>
      <c r="F119" s="119">
        <v>136</v>
      </c>
      <c r="G119" s="119">
        <v>212</v>
      </c>
      <c r="H119" s="119">
        <v>183</v>
      </c>
      <c r="I119" s="120">
        <f t="shared" si="266"/>
        <v>658</v>
      </c>
      <c r="J119" s="118">
        <v>48</v>
      </c>
      <c r="K119" s="119">
        <v>153</v>
      </c>
      <c r="L119" s="119">
        <v>179</v>
      </c>
      <c r="M119" s="119">
        <v>190</v>
      </c>
      <c r="N119" s="119">
        <v>144</v>
      </c>
      <c r="O119" s="120">
        <f t="shared" si="267"/>
        <v>666</v>
      </c>
      <c r="P119" s="118">
        <v>46</v>
      </c>
      <c r="Q119" s="119">
        <v>137</v>
      </c>
      <c r="R119" s="119">
        <v>128</v>
      </c>
      <c r="S119" s="119">
        <v>126</v>
      </c>
      <c r="T119" s="119">
        <v>141</v>
      </c>
      <c r="U119" s="120">
        <f t="shared" si="268"/>
        <v>532</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4</v>
      </c>
      <c r="BI119" s="122">
        <f t="shared" si="278"/>
        <v>0</v>
      </c>
      <c r="BJ119" s="122">
        <f t="shared" si="279"/>
        <v>0</v>
      </c>
      <c r="BK119" s="122">
        <f t="shared" si="280"/>
        <v>0</v>
      </c>
      <c r="BL119" s="122">
        <f t="shared" si="281"/>
        <v>0</v>
      </c>
      <c r="BM119" s="122">
        <f t="shared" si="282"/>
        <v>0</v>
      </c>
      <c r="BN119" s="122">
        <f t="shared" si="283"/>
        <v>0</v>
      </c>
      <c r="BO119" s="122">
        <f t="shared" si="284"/>
        <v>12</v>
      </c>
      <c r="BP119" s="122">
        <f t="shared" si="226"/>
        <v>1856</v>
      </c>
      <c r="BQ119" s="123">
        <f t="shared" si="285"/>
        <v>154.66666666666666</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16</v>
      </c>
      <c r="X121" s="43">
        <v>16</v>
      </c>
      <c r="Y121" s="43">
        <v>16</v>
      </c>
      <c r="Z121" s="43">
        <v>16</v>
      </c>
      <c r="AA121" s="41">
        <f t="shared" si="269"/>
        <v>64</v>
      </c>
      <c r="AB121" s="42"/>
      <c r="AC121" s="43"/>
      <c r="AD121" s="43"/>
      <c r="AE121" s="43"/>
      <c r="AF121" s="43"/>
      <c r="AG121" s="41">
        <f t="shared" si="270"/>
        <v>0</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4</v>
      </c>
      <c r="BJ121" s="17">
        <f t="shared" si="279"/>
        <v>0</v>
      </c>
      <c r="BK121" s="17">
        <f t="shared" si="280"/>
        <v>0</v>
      </c>
      <c r="BL121" s="17">
        <f t="shared" si="281"/>
        <v>0</v>
      </c>
      <c r="BM121" s="17">
        <f t="shared" si="282"/>
        <v>0</v>
      </c>
      <c r="BN121" s="17">
        <f t="shared" si="283"/>
        <v>0</v>
      </c>
      <c r="BO121" s="17">
        <f t="shared" si="284"/>
        <v>16</v>
      </c>
      <c r="BP121" s="17">
        <f t="shared" si="226"/>
        <v>256</v>
      </c>
      <c r="BQ121" s="20">
        <f t="shared" si="285"/>
        <v>16</v>
      </c>
    </row>
    <row r="122" spans="1:69" ht="15.75" customHeight="1" x14ac:dyDescent="0.25">
      <c r="A122" s="36"/>
      <c r="B122" s="37" t="s">
        <v>34</v>
      </c>
      <c r="C122" s="46"/>
      <c r="D122" s="42"/>
      <c r="E122" s="40">
        <f>SUM(E116:E121)</f>
        <v>259</v>
      </c>
      <c r="F122" s="40">
        <f>SUM(F116:F121)</f>
        <v>299</v>
      </c>
      <c r="G122" s="40">
        <f>SUM(G116:G121)</f>
        <v>342</v>
      </c>
      <c r="H122" s="40">
        <f>SUM(H116:H121)</f>
        <v>329</v>
      </c>
      <c r="I122" s="41">
        <f>SUM(I116:I121)</f>
        <v>1229</v>
      </c>
      <c r="J122" s="42"/>
      <c r="K122" s="40">
        <f>SUM(K116:K121)</f>
        <v>313</v>
      </c>
      <c r="L122" s="40">
        <f>SUM(L116:L121)</f>
        <v>329</v>
      </c>
      <c r="M122" s="40">
        <f>SUM(M116:M121)</f>
        <v>325</v>
      </c>
      <c r="N122" s="40">
        <f>SUM(N116:N121)</f>
        <v>286</v>
      </c>
      <c r="O122" s="41">
        <f>SUM(O116:O121)</f>
        <v>1253</v>
      </c>
      <c r="P122" s="42"/>
      <c r="Q122" s="40">
        <f>SUM(Q116:Q121)</f>
        <v>275</v>
      </c>
      <c r="R122" s="40">
        <f>SUM(R116:R121)</f>
        <v>242</v>
      </c>
      <c r="S122" s="40">
        <f>SUM(S116:S121)</f>
        <v>270</v>
      </c>
      <c r="T122" s="40">
        <f>SUM(T116:T121)</f>
        <v>285</v>
      </c>
      <c r="U122" s="41">
        <f>SUM(U116:U121)</f>
        <v>1072</v>
      </c>
      <c r="V122" s="42"/>
      <c r="W122" s="40">
        <f>SUM(W116:W121)</f>
        <v>289</v>
      </c>
      <c r="X122" s="40">
        <f>SUM(X116:X121)</f>
        <v>288</v>
      </c>
      <c r="Y122" s="40">
        <f>SUM(Y116:Y121)</f>
        <v>276</v>
      </c>
      <c r="Z122" s="40">
        <f>SUM(Z116:Z121)</f>
        <v>267</v>
      </c>
      <c r="AA122" s="41">
        <f>SUM(AA116:AA121)</f>
        <v>1120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0</v>
      </c>
      <c r="BK122" s="17">
        <f t="shared" si="280"/>
        <v>0</v>
      </c>
      <c r="BL122" s="17">
        <f t="shared" si="281"/>
        <v>0</v>
      </c>
      <c r="BM122" s="17">
        <f t="shared" si="282"/>
        <v>0</v>
      </c>
      <c r="BN122" s="17">
        <f t="shared" si="283"/>
        <v>0</v>
      </c>
      <c r="BO122" s="17">
        <f t="shared" si="284"/>
        <v>16</v>
      </c>
      <c r="BP122" s="17">
        <f t="shared" si="226"/>
        <v>4674</v>
      </c>
      <c r="BQ122" s="20">
        <f t="shared" si="285"/>
        <v>292.125</v>
      </c>
    </row>
    <row r="123" spans="1:69" ht="15.75" customHeight="1" x14ac:dyDescent="0.25">
      <c r="A123" s="36"/>
      <c r="B123" s="37" t="s">
        <v>35</v>
      </c>
      <c r="C123" s="46"/>
      <c r="D123" s="39">
        <f>SUM(D116:D121)</f>
        <v>114</v>
      </c>
      <c r="E123" s="40">
        <f>E122+$D$123</f>
        <v>373</v>
      </c>
      <c r="F123" s="40">
        <f>F122+$D$123</f>
        <v>413</v>
      </c>
      <c r="G123" s="40">
        <f>G122+$D$123</f>
        <v>456</v>
      </c>
      <c r="H123" s="40">
        <f>H122+$D$123</f>
        <v>443</v>
      </c>
      <c r="I123" s="41">
        <f>E123+F123+G123+H123</f>
        <v>1685</v>
      </c>
      <c r="J123" s="39">
        <f>SUM(J116:J121)</f>
        <v>113</v>
      </c>
      <c r="K123" s="40">
        <f>K122+$J$123-K121</f>
        <v>410</v>
      </c>
      <c r="L123" s="40">
        <f>L122+$J$123-L121</f>
        <v>426</v>
      </c>
      <c r="M123" s="40">
        <f>M122+$J$123-M121</f>
        <v>422</v>
      </c>
      <c r="N123" s="40">
        <f>N122+$J$123-N121</f>
        <v>383</v>
      </c>
      <c r="O123" s="41">
        <f>K123+L123+M123+N123</f>
        <v>1641</v>
      </c>
      <c r="P123" s="39">
        <f>SUM(P116:P121)</f>
        <v>110</v>
      </c>
      <c r="Q123" s="40">
        <f>Q122+$P$123-Q121</f>
        <v>369</v>
      </c>
      <c r="R123" s="40">
        <f>R122+$P$123-R121</f>
        <v>336</v>
      </c>
      <c r="S123" s="40">
        <f t="shared" ref="S123:T123" si="286">S122+$P$123-S121</f>
        <v>364</v>
      </c>
      <c r="T123" s="40">
        <f t="shared" si="286"/>
        <v>379</v>
      </c>
      <c r="U123" s="41">
        <f>Q123+R123+S123+T123</f>
        <v>1448</v>
      </c>
      <c r="V123" s="39">
        <f>SUM(V116:V121)</f>
        <v>108</v>
      </c>
      <c r="W123" s="40">
        <f>W122+$V$123-W121</f>
        <v>381</v>
      </c>
      <c r="X123" s="40">
        <f t="shared" ref="X123:Z123" si="287">X122+$V$123-X121</f>
        <v>380</v>
      </c>
      <c r="Y123" s="40">
        <f t="shared" si="287"/>
        <v>368</v>
      </c>
      <c r="Z123" s="40">
        <f t="shared" si="287"/>
        <v>359</v>
      </c>
      <c r="AA123" s="41">
        <f>W123+X123+Y123+Z123</f>
        <v>1488</v>
      </c>
      <c r="AB123" s="39">
        <f>SUM(AB116:AB121)</f>
        <v>0</v>
      </c>
      <c r="AC123" s="40">
        <f>AC122+$AB$123</f>
        <v>0</v>
      </c>
      <c r="AD123" s="40">
        <f>AD122+$AB$123</f>
        <v>0</v>
      </c>
      <c r="AE123" s="40">
        <f>AE122+$AB$123</f>
        <v>0</v>
      </c>
      <c r="AF123" s="40">
        <f>AF122+$AB$123</f>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88">AP122+$AN$123-AP121</f>
        <v>0</v>
      </c>
      <c r="AQ123" s="40">
        <f t="shared" si="288"/>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0</v>
      </c>
      <c r="BK123" s="17">
        <f t="shared" si="280"/>
        <v>0</v>
      </c>
      <c r="BL123" s="17">
        <f t="shared" si="281"/>
        <v>0</v>
      </c>
      <c r="BM123" s="17">
        <f t="shared" si="282"/>
        <v>0</v>
      </c>
      <c r="BN123" s="17">
        <f t="shared" si="283"/>
        <v>0</v>
      </c>
      <c r="BO123" s="17">
        <f t="shared" si="284"/>
        <v>16</v>
      </c>
      <c r="BP123" s="17">
        <f t="shared" si="226"/>
        <v>6262</v>
      </c>
      <c r="BQ123" s="20">
        <f t="shared" si="285"/>
        <v>391.375</v>
      </c>
    </row>
    <row r="124" spans="1:69" ht="15.75" customHeight="1" x14ac:dyDescent="0.25">
      <c r="A124" s="36"/>
      <c r="B124" s="37" t="s">
        <v>36</v>
      </c>
      <c r="C124" s="46"/>
      <c r="D124" s="42"/>
      <c r="E124" s="40">
        <f t="shared" ref="E124:I125" si="289">IF($D$123&gt;0,IF(E122=E110,0.5,IF(E122&gt;E110,1,0)),0)</f>
        <v>0</v>
      </c>
      <c r="F124" s="40">
        <f t="shared" si="289"/>
        <v>0</v>
      </c>
      <c r="G124" s="40">
        <f t="shared" si="289"/>
        <v>1</v>
      </c>
      <c r="H124" s="40">
        <f t="shared" si="289"/>
        <v>1</v>
      </c>
      <c r="I124" s="41">
        <f t="shared" si="289"/>
        <v>0</v>
      </c>
      <c r="J124" s="42"/>
      <c r="K124" s="40">
        <f t="shared" ref="K124:O125" si="290">IF($J$123&gt;0,IF(K122=K59,0.5,IF(K122&gt;K59,1,0)),0)</f>
        <v>0</v>
      </c>
      <c r="L124" s="40">
        <f t="shared" si="290"/>
        <v>0</v>
      </c>
      <c r="M124" s="40">
        <f t="shared" si="290"/>
        <v>0</v>
      </c>
      <c r="N124" s="40">
        <f t="shared" si="290"/>
        <v>0</v>
      </c>
      <c r="O124" s="41">
        <f t="shared" si="290"/>
        <v>0</v>
      </c>
      <c r="P124" s="42"/>
      <c r="Q124" s="40">
        <f t="shared" ref="Q124:U125" si="291">IF($P$123&gt;0,IF(Q122=Q9,0.5,IF(Q122&gt;Q9,1,0)),0)</f>
        <v>0</v>
      </c>
      <c r="R124" s="40">
        <f t="shared" si="291"/>
        <v>0</v>
      </c>
      <c r="S124" s="40">
        <f t="shared" si="291"/>
        <v>0</v>
      </c>
      <c r="T124" s="40">
        <f t="shared" si="291"/>
        <v>0</v>
      </c>
      <c r="U124" s="41">
        <f t="shared" si="291"/>
        <v>0</v>
      </c>
      <c r="V124" s="42"/>
      <c r="W124" s="40">
        <f t="shared" ref="W124:AA125" si="292">IF($V$123&gt;0,IF(W122=W22,0.5,IF(W122&gt;W22,1,0)),0)</f>
        <v>0</v>
      </c>
      <c r="X124" s="40">
        <f t="shared" si="292"/>
        <v>0</v>
      </c>
      <c r="Y124" s="40">
        <f t="shared" si="292"/>
        <v>0</v>
      </c>
      <c r="Z124" s="40">
        <f t="shared" si="292"/>
        <v>0</v>
      </c>
      <c r="AA124" s="41">
        <f t="shared" si="292"/>
        <v>0</v>
      </c>
      <c r="AB124" s="42"/>
      <c r="AC124" s="40">
        <f t="shared" ref="AC124:AG125" si="293">IF($AB$123&gt;0,IF(AC122=AC86,0.5,IF(AC122&gt;AC86,1,0)),0)</f>
        <v>0</v>
      </c>
      <c r="AD124" s="40">
        <f t="shared" si="293"/>
        <v>0</v>
      </c>
      <c r="AE124" s="40">
        <f t="shared" si="293"/>
        <v>0</v>
      </c>
      <c r="AF124" s="40">
        <f t="shared" si="293"/>
        <v>0</v>
      </c>
      <c r="AG124" s="41">
        <f t="shared" si="293"/>
        <v>0</v>
      </c>
      <c r="AH124" s="42"/>
      <c r="AI124" s="40">
        <f t="shared" ref="AI124:AM125" si="294">IF($AH$123&gt;0,IF(AI122=AI47,0.5,IF(AI122&gt;AI47,1,0)),0)</f>
        <v>0</v>
      </c>
      <c r="AJ124" s="40">
        <f t="shared" si="294"/>
        <v>0</v>
      </c>
      <c r="AK124" s="40">
        <f t="shared" si="294"/>
        <v>0</v>
      </c>
      <c r="AL124" s="40">
        <f t="shared" si="294"/>
        <v>0</v>
      </c>
      <c r="AM124" s="41">
        <f t="shared" si="294"/>
        <v>0</v>
      </c>
      <c r="AN124" s="42"/>
      <c r="AO124" s="40">
        <f t="shared" ref="AO124:AS125" si="295">IF($AN$123&gt;0,IF(AO122=AO35,0.5,IF(AO122&gt;AO35,1,0)),0)</f>
        <v>0</v>
      </c>
      <c r="AP124" s="40">
        <f t="shared" si="295"/>
        <v>0</v>
      </c>
      <c r="AQ124" s="40">
        <f t="shared" si="295"/>
        <v>0</v>
      </c>
      <c r="AR124" s="40">
        <f t="shared" si="295"/>
        <v>0</v>
      </c>
      <c r="AS124" s="41">
        <f t="shared" si="295"/>
        <v>0</v>
      </c>
      <c r="AT124" s="42"/>
      <c r="AU124" s="40">
        <f t="shared" ref="AU124:AY125" si="296">IF($AT$123&gt;0,IF(AU122=AU72,0.5,IF(AU122&gt;AU72,1,0)),0)</f>
        <v>0</v>
      </c>
      <c r="AV124" s="40">
        <f t="shared" si="296"/>
        <v>0</v>
      </c>
      <c r="AW124" s="40">
        <f t="shared" si="296"/>
        <v>0</v>
      </c>
      <c r="AX124" s="40">
        <f t="shared" si="296"/>
        <v>0</v>
      </c>
      <c r="AY124" s="41">
        <f t="shared" si="296"/>
        <v>0</v>
      </c>
      <c r="AZ124" s="42"/>
      <c r="BA124" s="40">
        <f t="shared" ref="BA124:BE125" si="297">IF($AZ$123&gt;0,IF(BA122=BA98,0.5,IF(BA122&gt;BA98,1,0)),0)</f>
        <v>0</v>
      </c>
      <c r="BB124" s="40">
        <f t="shared" si="297"/>
        <v>0</v>
      </c>
      <c r="BC124" s="40">
        <f t="shared" si="297"/>
        <v>0</v>
      </c>
      <c r="BD124" s="40">
        <f t="shared" si="297"/>
        <v>0</v>
      </c>
      <c r="BE124" s="41">
        <f t="shared" si="297"/>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9"/>
        <v>0</v>
      </c>
      <c r="F125" s="40">
        <f t="shared" si="289"/>
        <v>0</v>
      </c>
      <c r="G125" s="40">
        <f t="shared" si="289"/>
        <v>1</v>
      </c>
      <c r="H125" s="40">
        <f t="shared" si="289"/>
        <v>1</v>
      </c>
      <c r="I125" s="41">
        <f t="shared" si="289"/>
        <v>1</v>
      </c>
      <c r="J125" s="42"/>
      <c r="K125" s="40">
        <f t="shared" si="290"/>
        <v>0</v>
      </c>
      <c r="L125" s="40">
        <f t="shared" si="290"/>
        <v>0</v>
      </c>
      <c r="M125" s="40">
        <f t="shared" si="290"/>
        <v>0</v>
      </c>
      <c r="N125" s="40">
        <f t="shared" si="290"/>
        <v>0</v>
      </c>
      <c r="O125" s="41">
        <f t="shared" si="290"/>
        <v>0</v>
      </c>
      <c r="P125" s="42"/>
      <c r="Q125" s="40">
        <f t="shared" si="291"/>
        <v>0</v>
      </c>
      <c r="R125" s="40">
        <f t="shared" si="291"/>
        <v>0</v>
      </c>
      <c r="S125" s="40">
        <f t="shared" si="291"/>
        <v>0</v>
      </c>
      <c r="T125" s="40">
        <f t="shared" si="291"/>
        <v>0</v>
      </c>
      <c r="U125" s="41">
        <f t="shared" si="291"/>
        <v>0</v>
      </c>
      <c r="V125" s="42"/>
      <c r="W125" s="40">
        <f t="shared" si="292"/>
        <v>0</v>
      </c>
      <c r="X125" s="40">
        <f t="shared" si="292"/>
        <v>0</v>
      </c>
      <c r="Y125" s="40">
        <f t="shared" si="292"/>
        <v>0</v>
      </c>
      <c r="Z125" s="40">
        <f t="shared" si="292"/>
        <v>0</v>
      </c>
      <c r="AA125" s="41">
        <f t="shared" si="292"/>
        <v>0</v>
      </c>
      <c r="AB125" s="42"/>
      <c r="AC125" s="40">
        <f t="shared" si="293"/>
        <v>0</v>
      </c>
      <c r="AD125" s="40">
        <f t="shared" si="293"/>
        <v>0</v>
      </c>
      <c r="AE125" s="40">
        <f t="shared" si="293"/>
        <v>0</v>
      </c>
      <c r="AF125" s="40">
        <f t="shared" si="293"/>
        <v>0</v>
      </c>
      <c r="AG125" s="41">
        <f t="shared" si="293"/>
        <v>0</v>
      </c>
      <c r="AH125" s="42"/>
      <c r="AI125" s="40">
        <f t="shared" si="294"/>
        <v>0</v>
      </c>
      <c r="AJ125" s="40">
        <f t="shared" si="294"/>
        <v>0</v>
      </c>
      <c r="AK125" s="40">
        <f t="shared" si="294"/>
        <v>0</v>
      </c>
      <c r="AL125" s="40">
        <f t="shared" si="294"/>
        <v>0</v>
      </c>
      <c r="AM125" s="41">
        <f t="shared" si="294"/>
        <v>0</v>
      </c>
      <c r="AN125" s="42"/>
      <c r="AO125" s="40">
        <f t="shared" si="295"/>
        <v>0</v>
      </c>
      <c r="AP125" s="40">
        <f t="shared" si="295"/>
        <v>0</v>
      </c>
      <c r="AQ125" s="40">
        <f t="shared" si="295"/>
        <v>0</v>
      </c>
      <c r="AR125" s="40">
        <f t="shared" si="295"/>
        <v>0</v>
      </c>
      <c r="AS125" s="41">
        <f t="shared" si="295"/>
        <v>0</v>
      </c>
      <c r="AT125" s="42"/>
      <c r="AU125" s="40">
        <f t="shared" si="296"/>
        <v>0</v>
      </c>
      <c r="AV125" s="40">
        <f t="shared" si="296"/>
        <v>0</v>
      </c>
      <c r="AW125" s="40">
        <f t="shared" si="296"/>
        <v>0</v>
      </c>
      <c r="AX125" s="40">
        <f t="shared" si="296"/>
        <v>0</v>
      </c>
      <c r="AY125" s="41">
        <f t="shared" si="296"/>
        <v>0</v>
      </c>
      <c r="AZ125" s="42"/>
      <c r="BA125" s="40">
        <f t="shared" si="297"/>
        <v>0</v>
      </c>
      <c r="BB125" s="40">
        <f t="shared" si="297"/>
        <v>0</v>
      </c>
      <c r="BC125" s="40">
        <f t="shared" si="297"/>
        <v>0</v>
      </c>
      <c r="BD125" s="40">
        <f t="shared" si="297"/>
        <v>0</v>
      </c>
      <c r="BE125" s="41">
        <f t="shared" si="297"/>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5</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14510</v>
      </c>
      <c r="J129" s="101"/>
      <c r="K129" s="102"/>
      <c r="L129" s="102"/>
      <c r="M129" s="102"/>
      <c r="N129" s="102"/>
      <c r="O129" s="104">
        <f>O122+O110+O98+O86+O72+O59+O47+O35+O22+O9</f>
        <v>14442</v>
      </c>
      <c r="P129" s="101"/>
      <c r="Q129" s="102"/>
      <c r="R129" s="102"/>
      <c r="S129" s="102"/>
      <c r="T129" s="102"/>
      <c r="U129" s="104">
        <f>U122+U110+U98+U86+U72+U59+U47+U35+U22+U9</f>
        <v>14236</v>
      </c>
      <c r="V129" s="101"/>
      <c r="W129" s="102"/>
      <c r="X129" s="102"/>
      <c r="Y129" s="102"/>
      <c r="Z129" s="102"/>
      <c r="AA129" s="104">
        <f>AA122+AA110+AA98+AA86+AA72+AA59+AA47+AA35+AA22+AA9</f>
        <v>14775</v>
      </c>
      <c r="AB129" s="101"/>
      <c r="AC129" s="102"/>
      <c r="AD129" s="102"/>
      <c r="AE129" s="102"/>
      <c r="AF129" s="102"/>
      <c r="AG129" s="104">
        <f>AG122+AG110+AG98+AG86+AG72+AG59+AG47+AG35+AG22+AG9</f>
        <v>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226.71875</v>
      </c>
      <c r="J130" s="108"/>
      <c r="K130" s="109"/>
      <c r="L130" s="109"/>
      <c r="M130" s="109"/>
      <c r="N130" s="109"/>
      <c r="O130" s="110">
        <f>O129/80</f>
        <v>180.52500000000001</v>
      </c>
      <c r="P130" s="108"/>
      <c r="Q130" s="109"/>
      <c r="R130" s="109"/>
      <c r="S130" s="109"/>
      <c r="T130" s="109"/>
      <c r="U130" s="110">
        <f>U129/64</f>
        <v>222.4375</v>
      </c>
      <c r="V130" s="108"/>
      <c r="W130" s="109"/>
      <c r="X130" s="109"/>
      <c r="Y130" s="109"/>
      <c r="Z130" s="109"/>
      <c r="AA130" s="110">
        <f>AA129/64</f>
        <v>230.859375</v>
      </c>
      <c r="AB130" s="108"/>
      <c r="AC130" s="109"/>
      <c r="AD130" s="109"/>
      <c r="AE130" s="109"/>
      <c r="AF130" s="109"/>
      <c r="AG130" s="110">
        <f>AG129/64</f>
        <v>0</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H44" sqref="H44"/>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 t="shared" ref="G2:G33" si="0">ROUNDDOWN(F2/E2,0)</f>
        <v>#DIV/0!</v>
      </c>
      <c r="H2" s="21" t="e">
        <f t="shared" ref="H2:H33" si="1">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 t="shared" si="0"/>
        <v>#DIV/0!</v>
      </c>
      <c r="H3" s="21" t="e">
        <f t="shared" si="1"/>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 t="shared" si="0"/>
        <v>#DIV/0!</v>
      </c>
      <c r="H4" s="21" t="e">
        <f t="shared" si="1"/>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 t="shared" si="0"/>
        <v>#DIV/0!</v>
      </c>
      <c r="H5" s="21" t="e">
        <f t="shared" si="1"/>
        <v>#DIV/0!</v>
      </c>
    </row>
    <row r="6" spans="1:8" hidden="1" x14ac:dyDescent="0.2">
      <c r="A6" s="17">
        <f>'Détail par équipe'!B96</f>
        <v>5</v>
      </c>
      <c r="B6" s="17">
        <f>'Détail par équipe'!C96</f>
        <v>0</v>
      </c>
      <c r="C6" s="20"/>
      <c r="D6" s="20"/>
      <c r="E6" s="113">
        <f>ROUNDDOWN('Détail par équipe'!BO96+C6,0)</f>
        <v>0</v>
      </c>
      <c r="F6" s="113">
        <f>ROUNDDOWN('Détail par équipe'!BP96+D6,0)</f>
        <v>0</v>
      </c>
      <c r="G6" s="21" t="e">
        <f t="shared" si="0"/>
        <v>#DIV/0!</v>
      </c>
      <c r="H6" s="21" t="e">
        <f t="shared" si="1"/>
        <v>#DIV/0!</v>
      </c>
    </row>
    <row r="7" spans="1:8" hidden="1" x14ac:dyDescent="0.2">
      <c r="A7" s="17">
        <f>'Détail par équipe'!B108</f>
        <v>5</v>
      </c>
      <c r="B7" s="17">
        <f>'Détail par équipe'!C108</f>
        <v>0</v>
      </c>
      <c r="C7" s="20"/>
      <c r="D7" s="20"/>
      <c r="E7" s="113">
        <f>ROUNDDOWN('Détail par équipe'!BO108+C7,0)</f>
        <v>0</v>
      </c>
      <c r="F7" s="113">
        <f>ROUNDDOWN('Détail par équipe'!BP108+D7,0)</f>
        <v>0</v>
      </c>
      <c r="G7" s="21" t="e">
        <f t="shared" si="0"/>
        <v>#DIV/0!</v>
      </c>
      <c r="H7" s="21" t="e">
        <f t="shared" si="1"/>
        <v>#DIV/0!</v>
      </c>
    </row>
    <row r="8" spans="1:8" hidden="1" x14ac:dyDescent="0.2">
      <c r="A8" s="17">
        <f>'Détail par équipe'!B7</f>
        <v>5</v>
      </c>
      <c r="B8" s="17">
        <f>'Détail par équipe'!C7</f>
        <v>0</v>
      </c>
      <c r="C8" s="20"/>
      <c r="D8" s="20"/>
      <c r="E8" s="113">
        <f>ROUNDDOWN('Détail par équipe'!BO7+C8,0)</f>
        <v>0</v>
      </c>
      <c r="F8" s="113">
        <f>ROUNDDOWN('Détail par équipe'!BP7+D8,0)</f>
        <v>0</v>
      </c>
      <c r="G8" s="21" t="e">
        <f t="shared" si="0"/>
        <v>#DIV/0!</v>
      </c>
      <c r="H8" s="21" t="e">
        <f t="shared" si="1"/>
        <v>#DIV/0!</v>
      </c>
    </row>
    <row r="9" spans="1:8" hidden="1" x14ac:dyDescent="0.2">
      <c r="A9" s="17">
        <f>'Détail par équipe'!B19</f>
        <v>5</v>
      </c>
      <c r="B9" s="17">
        <f>'Détail par équipe'!C19</f>
        <v>0</v>
      </c>
      <c r="C9" s="20"/>
      <c r="D9" s="20"/>
      <c r="E9" s="113">
        <f>ROUNDDOWN('Détail par équipe'!BO19+C9,0)</f>
        <v>0</v>
      </c>
      <c r="F9" s="113">
        <f>ROUNDDOWN('Détail par équipe'!BP19+D9,0)</f>
        <v>0</v>
      </c>
      <c r="G9" s="21" t="e">
        <f t="shared" si="0"/>
        <v>#DIV/0!</v>
      </c>
      <c r="H9" s="21" t="e">
        <f t="shared" si="1"/>
        <v>#DIV/0!</v>
      </c>
    </row>
    <row r="10" spans="1:8" hidden="1" x14ac:dyDescent="0.2">
      <c r="A10" s="17">
        <f>'Détail par équipe'!B32</f>
        <v>5</v>
      </c>
      <c r="B10" s="17">
        <f>'Détail par équipe'!C32</f>
        <v>0</v>
      </c>
      <c r="C10" s="20"/>
      <c r="D10" s="20"/>
      <c r="E10" s="113">
        <f>ROUNDDOWN('Détail par équipe'!BO32+C10,0)</f>
        <v>0</v>
      </c>
      <c r="F10" s="113">
        <f>ROUNDDOWN('Détail par équipe'!BP32+D10,0)</f>
        <v>0</v>
      </c>
      <c r="G10" s="21" t="e">
        <f t="shared" si="0"/>
        <v>#DIV/0!</v>
      </c>
      <c r="H10" s="21" t="e">
        <f t="shared" si="1"/>
        <v>#DIV/0!</v>
      </c>
    </row>
    <row r="11" spans="1:8" hidden="1" x14ac:dyDescent="0.2">
      <c r="A11" s="17">
        <f>'Détail par équipe'!B57</f>
        <v>5</v>
      </c>
      <c r="B11" s="17">
        <f>'Détail par équipe'!C57</f>
        <v>0</v>
      </c>
      <c r="C11" s="20"/>
      <c r="D11" s="20"/>
      <c r="E11" s="113">
        <f>ROUNDDOWN('Détail par équipe'!BO57+C11,0)</f>
        <v>0</v>
      </c>
      <c r="F11" s="113">
        <f>ROUNDDOWN('Détail par équipe'!BP57+D11,0)</f>
        <v>0</v>
      </c>
      <c r="G11" s="21" t="e">
        <f t="shared" si="0"/>
        <v>#DIV/0!</v>
      </c>
      <c r="H11" s="21" t="e">
        <f t="shared" si="1"/>
        <v>#DIV/0!</v>
      </c>
    </row>
    <row r="12" spans="1:8" hidden="1" x14ac:dyDescent="0.2">
      <c r="A12" s="17">
        <f>'Détail par équipe'!B69</f>
        <v>5</v>
      </c>
      <c r="B12" s="17">
        <f>'Détail par équipe'!C69</f>
        <v>0</v>
      </c>
      <c r="C12" s="20"/>
      <c r="D12" s="20"/>
      <c r="E12" s="113">
        <f>ROUNDDOWN('Détail par équipe'!BO69+C12,0)</f>
        <v>0</v>
      </c>
      <c r="F12" s="113">
        <f>ROUNDDOWN('Détail par équipe'!BP69+D12,0)</f>
        <v>0</v>
      </c>
      <c r="G12" s="21" t="e">
        <f t="shared" si="0"/>
        <v>#DIV/0!</v>
      </c>
      <c r="H12" s="21" t="e">
        <f t="shared" si="1"/>
        <v>#DIV/0!</v>
      </c>
    </row>
    <row r="13" spans="1:8" hidden="1" x14ac:dyDescent="0.2">
      <c r="A13" s="17">
        <f>'Détail par équipe'!B120</f>
        <v>5</v>
      </c>
      <c r="B13" s="17">
        <f>'Détail par équipe'!C120</f>
        <v>0</v>
      </c>
      <c r="C13" s="20"/>
      <c r="D13" s="20"/>
      <c r="E13" s="113">
        <f>ROUNDDOWN('Détail par équipe'!BO120+C13,0)</f>
        <v>0</v>
      </c>
      <c r="F13" s="113">
        <f>ROUNDDOWN('Détail par équipe'!BP120+D13,0)</f>
        <v>0</v>
      </c>
      <c r="G13" s="21" t="e">
        <f t="shared" si="0"/>
        <v>#DIV/0!</v>
      </c>
      <c r="H13" s="21" t="e">
        <f t="shared" si="1"/>
        <v>#DIV/0!</v>
      </c>
    </row>
    <row r="14" spans="1:8" hidden="1" x14ac:dyDescent="0.2">
      <c r="A14" s="17">
        <f>'Détail par équipe'!B45</f>
        <v>5</v>
      </c>
      <c r="B14" s="17">
        <f>'Détail par équipe'!C45</f>
        <v>0</v>
      </c>
      <c r="C14" s="20"/>
      <c r="D14" s="20"/>
      <c r="E14" s="113">
        <f>ROUNDDOWN('Détail par équipe'!BO45+C14,0)</f>
        <v>0</v>
      </c>
      <c r="F14" s="113">
        <f>ROUNDDOWN('Détail par équipe'!BP45+D14,0)</f>
        <v>0</v>
      </c>
      <c r="G14" s="21" t="e">
        <f t="shared" si="0"/>
        <v>#DIV/0!</v>
      </c>
      <c r="H14" s="21" t="e">
        <f t="shared" si="1"/>
        <v>#DIV/0!</v>
      </c>
    </row>
    <row r="15" spans="1:8" hidden="1" x14ac:dyDescent="0.2">
      <c r="A15" s="17">
        <f>'Détail par équipe'!B82</f>
        <v>5</v>
      </c>
      <c r="B15" s="17">
        <f>'Détail par équipe'!C82</f>
        <v>0</v>
      </c>
      <c r="C15" s="20"/>
      <c r="D15" s="20"/>
      <c r="E15" s="113">
        <f>ROUNDDOWN('Détail par équipe'!BO82+C15,0)</f>
        <v>0</v>
      </c>
      <c r="F15" s="113">
        <f>ROUNDDOWN('Détail par équipe'!BP82+D15,0)</f>
        <v>0</v>
      </c>
      <c r="G15" s="21" t="e">
        <f t="shared" si="0"/>
        <v>#DIV/0!</v>
      </c>
      <c r="H15" s="21" t="e">
        <f t="shared" si="1"/>
        <v>#DIV/0!</v>
      </c>
    </row>
    <row r="16" spans="1:8" hidden="1" x14ac:dyDescent="0.2">
      <c r="A16" s="17">
        <f>'Détail par équipe'!B33</f>
        <v>6</v>
      </c>
      <c r="B16" s="17">
        <f>'Détail par équipe'!C33</f>
        <v>0</v>
      </c>
      <c r="C16" s="20"/>
      <c r="D16" s="20"/>
      <c r="E16" s="113">
        <f>ROUNDDOWN('Détail par équipe'!BO33+C16,0)</f>
        <v>0</v>
      </c>
      <c r="F16" s="113">
        <f>ROUNDDOWN('Détail par équipe'!BP33+D16,0)</f>
        <v>0</v>
      </c>
      <c r="G16" s="21" t="e">
        <f t="shared" si="0"/>
        <v>#DIV/0!</v>
      </c>
      <c r="H16" s="21" t="e">
        <f t="shared" si="1"/>
        <v>#DIV/0!</v>
      </c>
    </row>
    <row r="17" spans="1:8" hidden="1" x14ac:dyDescent="0.2">
      <c r="A17" s="17">
        <f>'Détail par équipe'!B46</f>
        <v>6</v>
      </c>
      <c r="B17" s="17">
        <f>'Détail par équipe'!C46</f>
        <v>0</v>
      </c>
      <c r="C17" s="20"/>
      <c r="D17" s="20"/>
      <c r="E17" s="113">
        <f>ROUNDDOWN('Détail par équipe'!BO46+C17,0)</f>
        <v>0</v>
      </c>
      <c r="F17" s="113">
        <f>ROUNDDOWN('Détail par équipe'!BP46+D17,0)</f>
        <v>0</v>
      </c>
      <c r="G17" s="21" t="e">
        <f t="shared" si="0"/>
        <v>#DIV/0!</v>
      </c>
      <c r="H17" s="21" t="e">
        <f t="shared" si="1"/>
        <v>#DIV/0!</v>
      </c>
    </row>
    <row r="18" spans="1:8" hidden="1" x14ac:dyDescent="0.2">
      <c r="A18" s="17">
        <f>'Détail par équipe'!B70</f>
        <v>6</v>
      </c>
      <c r="B18" s="17">
        <f>'Détail par équipe'!C70</f>
        <v>0</v>
      </c>
      <c r="C18" s="20"/>
      <c r="D18" s="20"/>
      <c r="E18" s="113">
        <f>ROUNDDOWN('Détail par équipe'!BO70+C18,0)</f>
        <v>0</v>
      </c>
      <c r="F18" s="113">
        <f>ROUNDDOWN('Détail par équipe'!BP70+D18,0)</f>
        <v>0</v>
      </c>
      <c r="G18" s="21" t="e">
        <f t="shared" si="0"/>
        <v>#DIV/0!</v>
      </c>
      <c r="H18" s="21" t="e">
        <f t="shared" si="1"/>
        <v>#DIV/0!</v>
      </c>
    </row>
    <row r="19" spans="1:8" hidden="1" x14ac:dyDescent="0.2">
      <c r="A19" s="17">
        <f>'Détail par équipe'!B83</f>
        <v>6</v>
      </c>
      <c r="B19" s="17">
        <f>'Détail par équipe'!C83</f>
        <v>0</v>
      </c>
      <c r="C19" s="20"/>
      <c r="D19" s="20"/>
      <c r="E19" s="113">
        <f>ROUNDDOWN('Détail par équipe'!BO83+C19,0)</f>
        <v>0</v>
      </c>
      <c r="F19" s="113">
        <f>ROUNDDOWN('Détail par équipe'!BP83+D19,0)</f>
        <v>0</v>
      </c>
      <c r="G19" s="21" t="e">
        <f t="shared" si="0"/>
        <v>#DIV/0!</v>
      </c>
      <c r="H19" s="21" t="e">
        <f t="shared" si="1"/>
        <v>#DIV/0!</v>
      </c>
    </row>
    <row r="20" spans="1:8" hidden="1" x14ac:dyDescent="0.2">
      <c r="A20" s="17">
        <f>'Détail par équipe'!B84</f>
        <v>7</v>
      </c>
      <c r="B20" s="17">
        <f>'Détail par équipe'!C84</f>
        <v>0</v>
      </c>
      <c r="C20" s="20"/>
      <c r="D20" s="20"/>
      <c r="E20" s="113">
        <f>ROUNDDOWN('Détail par équipe'!BO84+C20,0)</f>
        <v>0</v>
      </c>
      <c r="F20" s="113">
        <f>ROUNDDOWN('Détail par équipe'!BP84+D20,0)</f>
        <v>0</v>
      </c>
      <c r="G20" s="21" t="e">
        <f t="shared" si="0"/>
        <v>#DIV/0!</v>
      </c>
      <c r="H20" s="21" t="e">
        <f t="shared" si="1"/>
        <v>#DIV/0!</v>
      </c>
    </row>
    <row r="21" spans="1:8" hidden="1" x14ac:dyDescent="0.2">
      <c r="A21" s="17">
        <f>'Détail par équipe'!B85</f>
        <v>8</v>
      </c>
      <c r="B21" s="17">
        <f>'Détail par équipe'!C85</f>
        <v>0</v>
      </c>
      <c r="C21" s="20"/>
      <c r="D21" s="20"/>
      <c r="E21" s="113">
        <f>'Détail par équipe'!BO85+C21</f>
        <v>0</v>
      </c>
      <c r="F21" s="113">
        <f>'Détail par équipe'!BP85+D21</f>
        <v>0</v>
      </c>
      <c r="G21" s="21" t="e">
        <f t="shared" si="0"/>
        <v>#DIV/0!</v>
      </c>
      <c r="H21" s="21" t="e">
        <f t="shared" si="1"/>
        <v>#DIV/0!</v>
      </c>
    </row>
    <row r="22" spans="1:8" ht="13.5" customHeight="1" x14ac:dyDescent="0.2">
      <c r="A22" s="10" t="str">
        <f>'Détail par équipe'!B65</f>
        <v>Bourgeois</v>
      </c>
      <c r="B22" s="10" t="str">
        <f>'Détail par équipe'!C65</f>
        <v>Anne</v>
      </c>
      <c r="C22" s="20">
        <v>20</v>
      </c>
      <c r="D22" s="20">
        <v>3124</v>
      </c>
      <c r="E22" s="113">
        <f>ROUNDDOWN('Détail par équipe'!BO65+C22,0)</f>
        <v>28</v>
      </c>
      <c r="F22" s="113">
        <f>ROUNDDOWN('Détail par équipe'!BP65+D22,0)</f>
        <v>4408</v>
      </c>
      <c r="G22" s="114">
        <f t="shared" si="0"/>
        <v>157</v>
      </c>
      <c r="H22" s="114">
        <f t="shared" si="1"/>
        <v>44</v>
      </c>
    </row>
    <row r="23" spans="1:8" ht="13.5" customHeight="1" x14ac:dyDescent="0.2">
      <c r="A23" s="17" t="str">
        <f>'Détail par équipe'!B118</f>
        <v>Brunaud</v>
      </c>
      <c r="B23" s="17" t="str">
        <f>'Détail par équipe'!C118</f>
        <v>Michèle</v>
      </c>
      <c r="C23" s="20">
        <v>4</v>
      </c>
      <c r="D23" s="20">
        <v>558</v>
      </c>
      <c r="E23" s="113">
        <f>ROUNDDOWN('Détail par équipe'!BO118+C23,0)</f>
        <v>4</v>
      </c>
      <c r="F23" s="113">
        <f>ROUNDDOWN('Détail par équipe'!BP118+D23,0)</f>
        <v>558</v>
      </c>
      <c r="G23" s="21">
        <f t="shared" si="0"/>
        <v>139</v>
      </c>
      <c r="H23" s="21">
        <f t="shared" si="1"/>
        <v>56</v>
      </c>
    </row>
    <row r="24" spans="1:8" ht="13.5" customHeight="1" x14ac:dyDescent="0.2">
      <c r="A24" s="17" t="str">
        <f>'Détail par équipe'!B5</f>
        <v>Coquillard</v>
      </c>
      <c r="B24" s="17" t="str">
        <f>'Détail par équipe'!C5</f>
        <v>Christophe</v>
      </c>
      <c r="C24" s="20">
        <v>8</v>
      </c>
      <c r="D24" s="20">
        <v>1492</v>
      </c>
      <c r="E24" s="113">
        <f>ROUNDDOWN('Détail par équipe'!BO5+C24,0)</f>
        <v>12</v>
      </c>
      <c r="F24" s="113">
        <f>ROUNDDOWN('Détail par équipe'!BP5+D24,0)</f>
        <v>2298</v>
      </c>
      <c r="G24" s="21">
        <f t="shared" si="0"/>
        <v>191</v>
      </c>
      <c r="H24" s="21">
        <f t="shared" si="1"/>
        <v>20</v>
      </c>
    </row>
    <row r="25" spans="1:8" ht="13.5" customHeight="1" x14ac:dyDescent="0.2">
      <c r="A25" s="10" t="str">
        <f>'Détail par équipe'!B28</f>
        <v>Dehorter</v>
      </c>
      <c r="B25" s="10" t="str">
        <f>'Détail par équipe'!C28</f>
        <v>Pascal</v>
      </c>
      <c r="C25" s="20">
        <v>12</v>
      </c>
      <c r="D25" s="20">
        <v>2251</v>
      </c>
      <c r="E25" s="113">
        <f>ROUNDDOWN('Détail par équipe'!BO28+C25,0)</f>
        <v>12</v>
      </c>
      <c r="F25" s="113">
        <f>ROUNDDOWN('Détail par équipe'!BP28+D25,0)</f>
        <v>2251</v>
      </c>
      <c r="G25" s="114">
        <f t="shared" si="0"/>
        <v>187</v>
      </c>
      <c r="H25" s="114">
        <f t="shared" si="1"/>
        <v>23</v>
      </c>
    </row>
    <row r="26" spans="1:8" ht="13.5" customHeight="1" x14ac:dyDescent="0.2">
      <c r="A26" s="17" t="str">
        <f>'Détail par équipe'!B117</f>
        <v>Evangelista</v>
      </c>
      <c r="B26" s="17" t="str">
        <f>'Détail par équipe'!C117</f>
        <v>Sylvie</v>
      </c>
      <c r="C26" s="20">
        <v>20</v>
      </c>
      <c r="D26" s="20">
        <v>3162</v>
      </c>
      <c r="E26" s="113">
        <f>ROUNDDOWN('Détail par équipe'!BO117+C26,0)</f>
        <v>24</v>
      </c>
      <c r="F26" s="113">
        <f>ROUNDDOWN('Détail par équipe'!BP117+D26,0)</f>
        <v>3684</v>
      </c>
      <c r="G26" s="21">
        <f t="shared" si="0"/>
        <v>153</v>
      </c>
      <c r="H26" s="21">
        <f t="shared" si="1"/>
        <v>46</v>
      </c>
    </row>
    <row r="27" spans="1:8" ht="13.5" customHeight="1" x14ac:dyDescent="0.2">
      <c r="A27" s="17" t="str">
        <f>'Détail par équipe'!B105</f>
        <v>Gouyon</v>
      </c>
      <c r="B27" s="17" t="str">
        <f>'Détail par équipe'!C105</f>
        <v>Stéphane</v>
      </c>
      <c r="C27" s="20">
        <v>32</v>
      </c>
      <c r="D27" s="20">
        <v>4931</v>
      </c>
      <c r="E27" s="113">
        <f>ROUNDDOWN('Détail par équipe'!BO105+C27,0)</f>
        <v>48</v>
      </c>
      <c r="F27" s="113">
        <f>ROUNDDOWN('Détail par équipe'!BP105+D27,0)</f>
        <v>7402</v>
      </c>
      <c r="G27" s="21">
        <f t="shared" si="0"/>
        <v>154</v>
      </c>
      <c r="H27" s="21">
        <f t="shared" si="1"/>
        <v>46</v>
      </c>
    </row>
    <row r="28" spans="1:8" ht="13.5" customHeight="1" x14ac:dyDescent="0.2">
      <c r="A28" s="10" t="str">
        <f>'Détail par équipe'!B41</f>
        <v>Grant</v>
      </c>
      <c r="B28" s="10" t="str">
        <f>'Détail par équipe'!C41</f>
        <v>Olivier</v>
      </c>
      <c r="C28" s="20">
        <v>20</v>
      </c>
      <c r="D28" s="20">
        <v>3603</v>
      </c>
      <c r="E28" s="113">
        <f>ROUNDDOWN('Détail par équipe'!BO41+C28,0)</f>
        <v>32</v>
      </c>
      <c r="F28" s="113">
        <f>ROUNDDOWN('Détail par équipe'!BP41+D28,0)</f>
        <v>5767</v>
      </c>
      <c r="G28" s="114">
        <f t="shared" si="0"/>
        <v>180</v>
      </c>
      <c r="H28" s="114">
        <f t="shared" si="1"/>
        <v>28</v>
      </c>
    </row>
    <row r="29" spans="1:8" ht="13.5" customHeight="1" x14ac:dyDescent="0.2">
      <c r="A29" s="17" t="str">
        <f>'Détail par équipe'!B95</f>
        <v>Grosjean</v>
      </c>
      <c r="B29" s="17" t="str">
        <f>'Détail par équipe'!C95</f>
        <v>Louis</v>
      </c>
      <c r="C29" s="20">
        <v>12</v>
      </c>
      <c r="D29" s="20">
        <v>1721</v>
      </c>
      <c r="E29" s="113">
        <f>ROUNDDOWN('Détail par équipe'!BO95+C29,0)</f>
        <v>28</v>
      </c>
      <c r="F29" s="113">
        <f>ROUNDDOWN('Détail par équipe'!BP95+D29,0)</f>
        <v>4249</v>
      </c>
      <c r="G29" s="21">
        <f t="shared" si="0"/>
        <v>151</v>
      </c>
      <c r="H29" s="21">
        <f t="shared" si="1"/>
        <v>48</v>
      </c>
    </row>
    <row r="30" spans="1:8" ht="13.5" customHeight="1" x14ac:dyDescent="0.2">
      <c r="A30" s="10" t="str">
        <f>'Détail par équipe'!B93</f>
        <v>Jugie</v>
      </c>
      <c r="B30" s="10" t="str">
        <f>'Détail par équipe'!C93</f>
        <v>Jean-Pierre</v>
      </c>
      <c r="C30" s="20">
        <v>4</v>
      </c>
      <c r="D30" s="20">
        <v>763</v>
      </c>
      <c r="E30" s="113">
        <f>ROUNDDOWN('Détail par équipe'!BO93+C30,0)</f>
        <v>4</v>
      </c>
      <c r="F30" s="113">
        <f>ROUNDDOWN('Détail par équipe'!BP93+D30,0)</f>
        <v>763</v>
      </c>
      <c r="G30" s="114">
        <f t="shared" si="0"/>
        <v>190</v>
      </c>
      <c r="H30" s="114">
        <f t="shared" si="1"/>
        <v>21</v>
      </c>
    </row>
    <row r="31" spans="1:8" ht="13.5" customHeight="1" x14ac:dyDescent="0.2">
      <c r="A31" s="10" t="str">
        <f>'Détail par équipe'!B78</f>
        <v>Lafournière</v>
      </c>
      <c r="B31" s="10" t="str">
        <f>'Détail par équipe'!C78</f>
        <v>Michel</v>
      </c>
      <c r="C31" s="20">
        <v>36</v>
      </c>
      <c r="D31" s="20">
        <v>6904</v>
      </c>
      <c r="E31" s="113">
        <f>ROUNDDOWN('Détail par équipe'!BO78+C31,0)</f>
        <v>48</v>
      </c>
      <c r="F31" s="113">
        <f>ROUNDDOWN('Détail par équipe'!BP78+D31,0)</f>
        <v>9327</v>
      </c>
      <c r="G31" s="114">
        <f t="shared" si="0"/>
        <v>194</v>
      </c>
      <c r="H31" s="114">
        <f t="shared" si="1"/>
        <v>18</v>
      </c>
    </row>
    <row r="32" spans="1:8" ht="13.5" customHeight="1" x14ac:dyDescent="0.2">
      <c r="A32" s="10" t="str">
        <f>'Détail par équipe'!B54</f>
        <v>Lavergne</v>
      </c>
      <c r="B32" s="10" t="str">
        <f>'Détail par équipe'!C54</f>
        <v>Thierry</v>
      </c>
      <c r="C32" s="20">
        <v>20</v>
      </c>
      <c r="D32" s="20">
        <v>4032</v>
      </c>
      <c r="E32" s="113">
        <f>ROUNDDOWN('Détail par équipe'!BO54+C32,0)</f>
        <v>32</v>
      </c>
      <c r="F32" s="113">
        <f>ROUNDDOWN('Détail par équipe'!BP54+D32,0)</f>
        <v>6522</v>
      </c>
      <c r="G32" s="114">
        <f t="shared" si="0"/>
        <v>203</v>
      </c>
      <c r="H32" s="114">
        <f t="shared" si="1"/>
        <v>11</v>
      </c>
    </row>
    <row r="33" spans="1:8" ht="13.5" customHeight="1" x14ac:dyDescent="0.2">
      <c r="A33" s="10" t="str">
        <f>'Détail par équipe'!B4</f>
        <v>Le Coquen</v>
      </c>
      <c r="B33" s="10" t="str">
        <f>'Détail par équipe'!C4</f>
        <v>Fabrice</v>
      </c>
      <c r="C33" s="20">
        <v>32</v>
      </c>
      <c r="D33" s="20">
        <v>6018</v>
      </c>
      <c r="E33" s="113">
        <f>ROUNDDOWN('Détail par équipe'!BO4+C33,0)</f>
        <v>44</v>
      </c>
      <c r="F33" s="113">
        <f>ROUNDDOWN('Détail par équipe'!BP4+D33,0)</f>
        <v>8287</v>
      </c>
      <c r="G33" s="114">
        <f t="shared" si="0"/>
        <v>188</v>
      </c>
      <c r="H33" s="114">
        <f t="shared" si="1"/>
        <v>22</v>
      </c>
    </row>
    <row r="34" spans="1:8" ht="13.5" customHeight="1" x14ac:dyDescent="0.2">
      <c r="A34" s="10" t="str">
        <f>'Détail par équipe'!B92</f>
        <v>Lerouge</v>
      </c>
      <c r="B34" s="10" t="str">
        <f>'Détail par équipe'!C92</f>
        <v>Joël</v>
      </c>
      <c r="C34" s="20">
        <v>36</v>
      </c>
      <c r="D34" s="20">
        <v>5926</v>
      </c>
      <c r="E34" s="113">
        <f>ROUNDDOWN('Détail par équipe'!BO92+C34,0)</f>
        <v>52</v>
      </c>
      <c r="F34" s="113">
        <f>ROUNDDOWN('Détail par équipe'!BP92+D34,0)</f>
        <v>8516</v>
      </c>
      <c r="G34" s="114">
        <f t="shared" ref="G34:G57" si="2">ROUNDDOWN(F34/E34,0)</f>
        <v>163</v>
      </c>
      <c r="H34" s="114">
        <f t="shared" ref="H34:H57" si="3">ROUNDDOWN(IF(G34&gt;220,0,((220-G34)*0.7)),0)</f>
        <v>39</v>
      </c>
    </row>
    <row r="35" spans="1:8" ht="13.5" customHeight="1" x14ac:dyDescent="0.2">
      <c r="A35" s="20" t="str">
        <f>'Détail par équipe'!B17</f>
        <v>Loisel</v>
      </c>
      <c r="B35" s="20" t="str">
        <f>'Détail par équipe'!C17</f>
        <v>Corentin</v>
      </c>
      <c r="C35" s="20">
        <v>24</v>
      </c>
      <c r="D35" s="20">
        <v>4474</v>
      </c>
      <c r="E35" s="113">
        <f>ROUNDDOWN('Détail par équipe'!BO17+C35,0)</f>
        <v>32</v>
      </c>
      <c r="F35" s="113">
        <f>ROUNDDOWN('Détail par équipe'!BP17+D35,0)</f>
        <v>6013</v>
      </c>
      <c r="G35" s="114">
        <f t="shared" si="2"/>
        <v>187</v>
      </c>
      <c r="H35" s="114">
        <f t="shared" si="3"/>
        <v>23</v>
      </c>
    </row>
    <row r="36" spans="1:8" ht="13.5" customHeight="1" x14ac:dyDescent="0.2">
      <c r="A36" s="17" t="str">
        <f>'Détail par équipe'!B104</f>
        <v>Maïa</v>
      </c>
      <c r="B36" s="17" t="str">
        <f>'Détail par équipe'!C104</f>
        <v>Thimoté</v>
      </c>
      <c r="C36" s="20">
        <v>32</v>
      </c>
      <c r="D36" s="20">
        <v>6100</v>
      </c>
      <c r="E36" s="113">
        <f>ROUNDDOWN('Détail par équipe'!BO104+C36,0)</f>
        <v>48</v>
      </c>
      <c r="F36" s="113">
        <f>ROUNDDOWN('Détail par équipe'!BP104+D36,0)</f>
        <v>9107</v>
      </c>
      <c r="G36" s="21">
        <f t="shared" si="2"/>
        <v>189</v>
      </c>
      <c r="H36" s="21">
        <f t="shared" si="3"/>
        <v>21</v>
      </c>
    </row>
    <row r="37" spans="1:8" ht="13.5" customHeight="1" x14ac:dyDescent="0.2">
      <c r="A37" s="10" t="str">
        <f>'Détail par équipe'!B79</f>
        <v>Maurice</v>
      </c>
      <c r="B37" s="10" t="str">
        <f>'Détail par équipe'!C79</f>
        <v>Fred</v>
      </c>
      <c r="C37" s="20">
        <v>28</v>
      </c>
      <c r="D37" s="20">
        <v>4958</v>
      </c>
      <c r="E37" s="113">
        <f>ROUNDDOWN('Détail par équipe'!BO79+C37,0)</f>
        <v>36</v>
      </c>
      <c r="F37" s="113">
        <f>ROUNDDOWN('Détail par équipe'!BP79+D37,0)</f>
        <v>6362</v>
      </c>
      <c r="G37" s="114">
        <f t="shared" si="2"/>
        <v>176</v>
      </c>
      <c r="H37" s="114">
        <f t="shared" si="3"/>
        <v>30</v>
      </c>
    </row>
    <row r="38" spans="1:8" ht="13.5" customHeight="1" x14ac:dyDescent="0.2">
      <c r="A38" s="17" t="str">
        <f>'Détail par équipe'!B119</f>
        <v>Micaud</v>
      </c>
      <c r="B38" s="17" t="str">
        <f>'Détail par équipe'!C119</f>
        <v>Brigitte</v>
      </c>
      <c r="C38" s="20">
        <v>12</v>
      </c>
      <c r="D38" s="20">
        <v>1758</v>
      </c>
      <c r="E38" s="113">
        <f>ROUNDDOWN('Détail par équipe'!BO119+C38,0)</f>
        <v>24</v>
      </c>
      <c r="F38" s="113">
        <f>ROUNDDOWN('Détail par équipe'!BP119+D38,0)</f>
        <v>3614</v>
      </c>
      <c r="G38" s="21">
        <f t="shared" si="2"/>
        <v>150</v>
      </c>
      <c r="H38" s="21">
        <f t="shared" si="3"/>
        <v>49</v>
      </c>
    </row>
    <row r="39" spans="1:8" ht="13.5" customHeight="1" x14ac:dyDescent="0.2">
      <c r="A39" s="17" t="str">
        <f>'Détail par équipe'!B43</f>
        <v>Moricone</v>
      </c>
      <c r="B39" s="17" t="str">
        <f>'Détail par équipe'!C43</f>
        <v>David</v>
      </c>
      <c r="C39" s="20">
        <v>24</v>
      </c>
      <c r="D39" s="20">
        <v>5074</v>
      </c>
      <c r="E39" s="113">
        <f>ROUNDDOWN('Détail par équipe'!BO43+C39,0)</f>
        <v>32</v>
      </c>
      <c r="F39" s="113">
        <f>ROUNDDOWN('Détail par équipe'!BP43+D39,0)</f>
        <v>6798</v>
      </c>
      <c r="G39" s="21">
        <f t="shared" si="2"/>
        <v>212</v>
      </c>
      <c r="H39" s="21">
        <f t="shared" si="3"/>
        <v>5</v>
      </c>
    </row>
    <row r="40" spans="1:8" ht="13.5" customHeight="1" x14ac:dyDescent="0.2">
      <c r="A40" s="10" t="str">
        <f>'Détail par équipe'!B53</f>
        <v>Mosmant</v>
      </c>
      <c r="B40" s="10" t="str">
        <f>'Détail par équipe'!C53</f>
        <v>Christian</v>
      </c>
      <c r="C40" s="20">
        <v>28</v>
      </c>
      <c r="D40" s="20">
        <v>6068</v>
      </c>
      <c r="E40" s="113">
        <f>ROUNDDOWN('Détail par équipe'!BO53+C40,0)</f>
        <v>40</v>
      </c>
      <c r="F40" s="113">
        <f>ROUNDDOWN('Détail par équipe'!BP53+D40,0)</f>
        <v>8642</v>
      </c>
      <c r="G40" s="114">
        <f t="shared" si="2"/>
        <v>216</v>
      </c>
      <c r="H40" s="114">
        <f t="shared" si="3"/>
        <v>2</v>
      </c>
    </row>
    <row r="41" spans="1:8" ht="13.5" customHeight="1" x14ac:dyDescent="0.2">
      <c r="A41" s="17" t="str">
        <f>'Détail par équipe'!B31</f>
        <v>Nicolas</v>
      </c>
      <c r="B41" s="17" t="str">
        <f>'Détail par équipe'!C31</f>
        <v>Jacques</v>
      </c>
      <c r="C41" s="20">
        <v>12</v>
      </c>
      <c r="D41" s="20">
        <v>2297</v>
      </c>
      <c r="E41" s="113">
        <f>ROUNDDOWN('Détail par équipe'!BO31+C41,0)</f>
        <v>20</v>
      </c>
      <c r="F41" s="113">
        <f>ROUNDDOWN('Détail par équipe'!BP31+D41,0)</f>
        <v>3638</v>
      </c>
      <c r="G41" s="21">
        <f t="shared" si="2"/>
        <v>181</v>
      </c>
      <c r="H41" s="21">
        <f t="shared" si="3"/>
        <v>27</v>
      </c>
    </row>
    <row r="42" spans="1:8" ht="13.5" customHeight="1" x14ac:dyDescent="0.2">
      <c r="A42" s="10" t="str">
        <f>'Détail par équipe'!B42</f>
        <v>Portat</v>
      </c>
      <c r="B42" s="10" t="str">
        <f>'Détail par équipe'!C42</f>
        <v>Sébastien</v>
      </c>
      <c r="C42" s="20">
        <v>8</v>
      </c>
      <c r="D42" s="20">
        <v>1583</v>
      </c>
      <c r="E42" s="113">
        <f>ROUNDDOWN('Détail par équipe'!BO42+C42,0)</f>
        <v>8</v>
      </c>
      <c r="F42" s="113">
        <f>ROUNDDOWN('Détail par équipe'!BP42+D42,0)</f>
        <v>1583</v>
      </c>
      <c r="G42" s="114">
        <f t="shared" si="2"/>
        <v>197</v>
      </c>
      <c r="H42" s="114">
        <f t="shared" si="3"/>
        <v>16</v>
      </c>
    </row>
    <row r="43" spans="1:8" ht="13.5" customHeight="1" x14ac:dyDescent="0.2">
      <c r="A43" s="17" t="str">
        <f>'Détail par équipe'!B116</f>
        <v>Quibeuf</v>
      </c>
      <c r="B43" s="17" t="str">
        <f>'Détail par équipe'!C116</f>
        <v>Catherine</v>
      </c>
      <c r="C43" s="20">
        <v>28</v>
      </c>
      <c r="D43" s="20">
        <v>3579</v>
      </c>
      <c r="E43" s="113">
        <f>ROUNDDOWN('Détail par équipe'!BO116+C43,0)</f>
        <v>44</v>
      </c>
      <c r="F43" s="113">
        <f>ROUNDDOWN('Détail par équipe'!BP116+D43,0)</f>
        <v>5619</v>
      </c>
      <c r="G43" s="21">
        <f t="shared" si="2"/>
        <v>127</v>
      </c>
      <c r="H43" s="21">
        <f t="shared" si="3"/>
        <v>65</v>
      </c>
    </row>
    <row r="44" spans="1:8" ht="13.5" customHeight="1" x14ac:dyDescent="0.2">
      <c r="A44" s="10" t="str">
        <f>'Détail par équipe'!B66</f>
        <v>Renard</v>
      </c>
      <c r="B44" s="10" t="str">
        <f>'Détail par équipe'!C66</f>
        <v>Patricia</v>
      </c>
      <c r="C44" s="20">
        <v>16</v>
      </c>
      <c r="D44" s="20">
        <v>2894</v>
      </c>
      <c r="E44" s="113">
        <f>ROUNDDOWN('Détail par équipe'!BO66+C44,0)</f>
        <v>20</v>
      </c>
      <c r="F44" s="113">
        <f>ROUNDDOWN('Détail par équipe'!BP66+D44,0)</f>
        <v>3658</v>
      </c>
      <c r="G44" s="114">
        <f t="shared" si="2"/>
        <v>182</v>
      </c>
      <c r="H44" s="114">
        <f t="shared" si="3"/>
        <v>26</v>
      </c>
    </row>
    <row r="45" spans="1:8" ht="13.5" customHeight="1" x14ac:dyDescent="0.2">
      <c r="A45" s="17" t="str">
        <f>'Détail par équipe'!B30</f>
        <v>Renard</v>
      </c>
      <c r="B45" s="17" t="str">
        <f>'Détail par équipe'!C30</f>
        <v>Patrick</v>
      </c>
      <c r="C45" s="20">
        <v>16</v>
      </c>
      <c r="D45" s="20">
        <v>3561</v>
      </c>
      <c r="E45" s="113">
        <f>ROUNDDOWN('Détail par équipe'!BO30+C45,0)</f>
        <v>24</v>
      </c>
      <c r="F45" s="113">
        <f>ROUNDDOWN('Détail par équipe'!BP30+D45,0)</f>
        <v>5225</v>
      </c>
      <c r="G45" s="21">
        <f t="shared" si="2"/>
        <v>217</v>
      </c>
      <c r="H45" s="21">
        <f t="shared" si="3"/>
        <v>2</v>
      </c>
    </row>
    <row r="46" spans="1:8" ht="13.5" customHeight="1" x14ac:dyDescent="0.2">
      <c r="A46" s="17" t="str">
        <f>'Détail par équipe'!B44</f>
        <v>Rollier</v>
      </c>
      <c r="B46" s="17" t="str">
        <f>'Détail par équipe'!C44</f>
        <v>Fred</v>
      </c>
      <c r="C46" s="20">
        <v>20</v>
      </c>
      <c r="D46" s="20">
        <v>4043</v>
      </c>
      <c r="E46" s="113">
        <f>ROUNDDOWN('Détail par équipe'!BO44+C46,0)</f>
        <v>32</v>
      </c>
      <c r="F46" s="113">
        <f>ROUNDDOWN('Détail par équipe'!BP44+D46,0)</f>
        <v>6461</v>
      </c>
      <c r="G46" s="21">
        <f t="shared" si="2"/>
        <v>201</v>
      </c>
      <c r="H46" s="21">
        <f t="shared" si="3"/>
        <v>13</v>
      </c>
    </row>
    <row r="47" spans="1:8" ht="13.5" customHeight="1" x14ac:dyDescent="0.2">
      <c r="A47" s="10" t="str">
        <f>'Détail par équipe'!B29</f>
        <v>Roux</v>
      </c>
      <c r="B47" s="10" t="str">
        <f>'Détail par équipe'!C29</f>
        <v>Jacques</v>
      </c>
      <c r="C47" s="20">
        <v>32</v>
      </c>
      <c r="D47" s="20">
        <v>6260</v>
      </c>
      <c r="E47" s="113">
        <f>ROUNDDOWN('Détail par équipe'!BO29+C47,0)</f>
        <v>48</v>
      </c>
      <c r="F47" s="113">
        <f>ROUNDDOWN('Détail par équipe'!BP29+D47,0)</f>
        <v>9563</v>
      </c>
      <c r="G47" s="114">
        <f t="shared" si="2"/>
        <v>199</v>
      </c>
      <c r="H47" s="114">
        <f t="shared" si="3"/>
        <v>14</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20</v>
      </c>
      <c r="D49" s="20">
        <v>3844</v>
      </c>
      <c r="E49" s="113">
        <f>ROUNDDOWN('Détail par équipe'!BO55+C49,0)</f>
        <v>28</v>
      </c>
      <c r="F49" s="113">
        <f>ROUNDDOWN('Détail par équipe'!BP55+D49,0)</f>
        <v>5494</v>
      </c>
      <c r="G49" s="21">
        <f t="shared" si="2"/>
        <v>196</v>
      </c>
      <c r="H49" s="21">
        <f t="shared" si="3"/>
        <v>16</v>
      </c>
    </row>
    <row r="50" spans="1:8" ht="13.5" customHeight="1" x14ac:dyDescent="0.2">
      <c r="A50" s="17" t="str">
        <f>'Détail par équipe'!B68</f>
        <v>Sancho</v>
      </c>
      <c r="B50" s="17" t="str">
        <f>'Détail par équipe'!C68</f>
        <v>Fatima</v>
      </c>
      <c r="C50" s="20">
        <v>16</v>
      </c>
      <c r="D50" s="20">
        <v>3212</v>
      </c>
      <c r="E50" s="113">
        <f>ROUNDDOWN('Détail par équipe'!BO68+C50,0)</f>
        <v>28</v>
      </c>
      <c r="F50" s="113">
        <f>ROUNDDOWN('Détail par équipe'!BP68+D50,0)</f>
        <v>5305</v>
      </c>
      <c r="G50" s="21">
        <f t="shared" si="2"/>
        <v>189</v>
      </c>
      <c r="H50" s="21">
        <f t="shared" si="3"/>
        <v>21</v>
      </c>
    </row>
    <row r="51" spans="1:8" ht="13.5" customHeight="1" x14ac:dyDescent="0.2">
      <c r="A51" s="10" t="str">
        <f>'Détail par équipe'!B15</f>
        <v>Subacchi</v>
      </c>
      <c r="B51" s="10" t="str">
        <f>'Détail par équipe'!C15</f>
        <v>Claudine</v>
      </c>
      <c r="C51" s="20">
        <v>24</v>
      </c>
      <c r="D51" s="20">
        <v>3838</v>
      </c>
      <c r="E51" s="113">
        <f>ROUNDDOWN('Détail par équipe'!BO15+C51,0)</f>
        <v>36</v>
      </c>
      <c r="F51" s="113">
        <f>ROUNDDOWN('Détail par équipe'!BP15+D51,0)</f>
        <v>5775</v>
      </c>
      <c r="G51" s="114">
        <f t="shared" si="2"/>
        <v>160</v>
      </c>
      <c r="H51" s="114">
        <f t="shared" si="3"/>
        <v>42</v>
      </c>
    </row>
    <row r="52" spans="1:8" ht="13.5" customHeight="1" x14ac:dyDescent="0.2">
      <c r="A52" s="10" t="str">
        <f>'Détail par équipe'!B16</f>
        <v>Subacchi</v>
      </c>
      <c r="B52" s="10" t="str">
        <f>'Détail par équipe'!C16</f>
        <v>Michel</v>
      </c>
      <c r="C52" s="20">
        <v>24</v>
      </c>
      <c r="D52" s="20">
        <v>4101</v>
      </c>
      <c r="E52" s="113">
        <f>ROUNDDOWN('Détail par équipe'!BO16+C52,0)</f>
        <v>36</v>
      </c>
      <c r="F52" s="113">
        <f>ROUNDDOWN('Détail par équipe'!BP16+D52,0)</f>
        <v>6085</v>
      </c>
      <c r="G52" s="114">
        <f t="shared" si="2"/>
        <v>169</v>
      </c>
      <c r="H52" s="114">
        <f t="shared" si="3"/>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32</v>
      </c>
      <c r="D54" s="20">
        <v>5425</v>
      </c>
      <c r="E54" s="113">
        <f>ROUNDDOWN('Détail par équipe'!BO3+C54,0)</f>
        <v>48</v>
      </c>
      <c r="F54" s="113">
        <f>ROUNDDOWN('Détail par équipe'!BP3+D54,0)</f>
        <v>8342</v>
      </c>
      <c r="G54" s="114">
        <f t="shared" si="2"/>
        <v>173</v>
      </c>
      <c r="H54" s="114">
        <f t="shared" si="3"/>
        <v>32</v>
      </c>
    </row>
    <row r="55" spans="1:8" ht="13.5" customHeight="1" x14ac:dyDescent="0.2">
      <c r="A55" s="17" t="str">
        <f>'Détail par équipe'!B67</f>
        <v>Vieren</v>
      </c>
      <c r="B55" s="17" t="str">
        <f>'Détail par équipe'!C67</f>
        <v>Evelyne</v>
      </c>
      <c r="C55" s="20">
        <v>20</v>
      </c>
      <c r="D55" s="20">
        <v>3378</v>
      </c>
      <c r="E55" s="113">
        <f>ROUNDDOWN('Détail par équipe'!BO67+C55,0)</f>
        <v>28</v>
      </c>
      <c r="F55" s="113">
        <f>ROUNDDOWN('Détail par équipe'!BP67+D55,0)</f>
        <v>4740</v>
      </c>
      <c r="G55" s="21">
        <f t="shared" si="2"/>
        <v>169</v>
      </c>
      <c r="H55" s="21">
        <f t="shared" si="3"/>
        <v>35</v>
      </c>
    </row>
    <row r="56" spans="1:8" ht="13.5" customHeight="1" x14ac:dyDescent="0.2">
      <c r="A56" s="17" t="str">
        <f>'Détail par équipe'!B80</f>
        <v>Vo Dupuy</v>
      </c>
      <c r="B56" s="17" t="str">
        <f>'Détail par équipe'!C80</f>
        <v>Phusi</v>
      </c>
      <c r="C56" s="20">
        <v>8</v>
      </c>
      <c r="D56" s="20">
        <v>1568</v>
      </c>
      <c r="E56" s="113">
        <f>ROUNDDOWN('Détail par équipe'!BO80+C56,0)</f>
        <v>16</v>
      </c>
      <c r="F56" s="113">
        <f>ROUNDDOWN('Détail par équipe'!BP80+D56,0)</f>
        <v>3069</v>
      </c>
      <c r="G56" s="21">
        <f t="shared" si="2"/>
        <v>191</v>
      </c>
      <c r="H56" s="21">
        <f t="shared" si="3"/>
        <v>20</v>
      </c>
    </row>
    <row r="57" spans="1:8" ht="13.5" customHeight="1" x14ac:dyDescent="0.2">
      <c r="A57" s="17" t="str">
        <f>'Détail par équipe'!B81</f>
        <v>Yalicheff</v>
      </c>
      <c r="B57" s="17" t="str">
        <f>'Détail par équipe'!C81</f>
        <v>André</v>
      </c>
      <c r="C57" s="20"/>
      <c r="D57" s="20"/>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2023-01-17T11:54:39Z</dcterms:modified>
</cp:coreProperties>
</file>