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ff\Desktop\"/>
    </mc:Choice>
  </mc:AlternateContent>
  <bookViews>
    <workbookView xWindow="0" yWindow="0" windowWidth="20490" windowHeight="7530" activeTab="1"/>
  </bookViews>
  <sheets>
    <sheet name="Matin" sheetId="1" r:id="rId1"/>
    <sheet name="Après midi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2" l="1"/>
  <c r="M11" i="2"/>
  <c r="M4" i="2"/>
  <c r="M15" i="2"/>
  <c r="M9" i="2"/>
  <c r="M3" i="2"/>
  <c r="M12" i="2"/>
  <c r="M7" i="2"/>
  <c r="M8" i="2"/>
  <c r="K8" i="2"/>
  <c r="K13" i="2"/>
  <c r="K7" i="2"/>
  <c r="K10" i="2"/>
  <c r="K5" i="2"/>
  <c r="K6" i="2"/>
  <c r="K3" i="2"/>
  <c r="K4" i="2"/>
  <c r="I8" i="2"/>
  <c r="I6" i="2"/>
  <c r="I5" i="2"/>
  <c r="I10" i="2"/>
  <c r="I4" i="2"/>
  <c r="I11" i="2"/>
  <c r="I3" i="2"/>
  <c r="I2" i="2"/>
  <c r="P4" i="2"/>
  <c r="P5" i="2"/>
  <c r="P6" i="2"/>
  <c r="P7" i="2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3" i="2"/>
  <c r="P2" i="2"/>
  <c r="D8" i="2"/>
  <c r="H8" i="2" s="1"/>
  <c r="F11" i="2"/>
  <c r="H11" i="2" s="1"/>
  <c r="O11" i="2" s="1"/>
  <c r="D12" i="2"/>
  <c r="H12" i="2" s="1"/>
  <c r="O12" i="2" s="1"/>
  <c r="F13" i="2"/>
  <c r="B13" i="2"/>
  <c r="F17" i="2"/>
  <c r="H17" i="2" s="1"/>
  <c r="O17" i="2" s="1"/>
  <c r="B16" i="2"/>
  <c r="H16" i="2" s="1"/>
  <c r="O16" i="2" s="1"/>
  <c r="D3" i="2"/>
  <c r="B3" i="2"/>
  <c r="F5" i="2"/>
  <c r="D5" i="2"/>
  <c r="B15" i="2"/>
  <c r="H15" i="2" s="1"/>
  <c r="O15" i="2" s="1"/>
  <c r="F4" i="2"/>
  <c r="H4" i="2" s="1"/>
  <c r="D6" i="2"/>
  <c r="H6" i="2" s="1"/>
  <c r="O6" i="2" s="1"/>
  <c r="F9" i="2"/>
  <c r="D9" i="2"/>
  <c r="B9" i="2"/>
  <c r="D10" i="2"/>
  <c r="H10" i="2" s="1"/>
  <c r="O10" i="2" s="1"/>
  <c r="B7" i="2"/>
  <c r="H7" i="2" s="1"/>
  <c r="O7" i="2" s="1"/>
  <c r="F14" i="2"/>
  <c r="H14" i="2" s="1"/>
  <c r="O14" i="2" s="1"/>
  <c r="F2" i="2"/>
  <c r="D2" i="2"/>
  <c r="B2" i="2"/>
  <c r="F21" i="1"/>
  <c r="H21" i="1" s="1"/>
  <c r="F23" i="1"/>
  <c r="F4" i="1"/>
  <c r="F18" i="1"/>
  <c r="F15" i="1"/>
  <c r="F11" i="1"/>
  <c r="F9" i="1"/>
  <c r="F3" i="1"/>
  <c r="D9" i="1"/>
  <c r="D22" i="1"/>
  <c r="D16" i="1"/>
  <c r="D6" i="1"/>
  <c r="D15" i="1"/>
  <c r="D24" i="1"/>
  <c r="D10" i="1"/>
  <c r="D3" i="1"/>
  <c r="H3" i="1" s="1"/>
  <c r="H23" i="1"/>
  <c r="H22" i="1"/>
  <c r="H24" i="1"/>
  <c r="H18" i="1"/>
  <c r="H16" i="1"/>
  <c r="H15" i="1"/>
  <c r="H17" i="1"/>
  <c r="H10" i="1"/>
  <c r="H9" i="1"/>
  <c r="H11" i="1"/>
  <c r="H12" i="1"/>
  <c r="H4" i="1"/>
  <c r="H6" i="1"/>
  <c r="H5" i="1"/>
  <c r="B21" i="1"/>
  <c r="B16" i="1"/>
  <c r="B17" i="1"/>
  <c r="B9" i="1"/>
  <c r="B12" i="1"/>
  <c r="B3" i="1"/>
  <c r="B5" i="1"/>
  <c r="O4" i="2" l="1"/>
  <c r="O8" i="2"/>
  <c r="H5" i="2"/>
  <c r="O5" i="2" s="1"/>
  <c r="H9" i="2"/>
  <c r="O9" i="2" s="1"/>
  <c r="H3" i="2"/>
  <c r="O3" i="2" s="1"/>
  <c r="H13" i="2"/>
  <c r="O13" i="2" s="1"/>
  <c r="H2" i="2"/>
  <c r="O2" i="2" s="1"/>
</calcChain>
</file>

<file path=xl/sharedStrings.xml><?xml version="1.0" encoding="utf-8"?>
<sst xmlns="http://schemas.openxmlformats.org/spreadsheetml/2006/main" count="54" uniqueCount="36">
  <si>
    <t>Groupe A</t>
  </si>
  <si>
    <t>Challenger Nkonge</t>
  </si>
  <si>
    <t>ALB Phénix</t>
  </si>
  <si>
    <t>XBS Cinétic</t>
  </si>
  <si>
    <t>BC Templiers</t>
  </si>
  <si>
    <t>Groupe B</t>
  </si>
  <si>
    <t>US Métro</t>
  </si>
  <si>
    <t>BC Vincennes</t>
  </si>
  <si>
    <t>CDA Wizards</t>
  </si>
  <si>
    <t>BC Fontenay Guichard</t>
  </si>
  <si>
    <t>Groupe C</t>
  </si>
  <si>
    <t>BC Ballainvilliers</t>
  </si>
  <si>
    <t>Les Picoliers</t>
  </si>
  <si>
    <t>CSB Nogent</t>
  </si>
  <si>
    <t>BC Fontenay Renard</t>
  </si>
  <si>
    <t>Groupe D</t>
  </si>
  <si>
    <t>Challenger Endoso</t>
  </si>
  <si>
    <t xml:space="preserve">ABS </t>
  </si>
  <si>
    <t>Delta Flash</t>
  </si>
  <si>
    <t>BCO Courbevoie</t>
  </si>
  <si>
    <t>Total 1</t>
  </si>
  <si>
    <t>Bonus 1</t>
  </si>
  <si>
    <t>Total 2</t>
  </si>
  <si>
    <t>Bonus 2</t>
  </si>
  <si>
    <t>Total 3</t>
  </si>
  <si>
    <t>Bonus 3</t>
  </si>
  <si>
    <t>Total</t>
  </si>
  <si>
    <t>Position</t>
  </si>
  <si>
    <t>Pistes après midi</t>
  </si>
  <si>
    <t>Matin</t>
  </si>
  <si>
    <t>Total 4</t>
  </si>
  <si>
    <t>Total 5</t>
  </si>
  <si>
    <t>Total 6</t>
  </si>
  <si>
    <t>Bonus 4</t>
  </si>
  <si>
    <t>Bonus 5</t>
  </si>
  <si>
    <t>Bonus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</si>
</sst>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6" xfId="0" applyBorder="1" applyAlignment="1"/>
    <xf numFmtId="0" fontId="0" fillId="0" borderId="8" xfId="0" applyBorder="1" applyAlignment="1"/>
    <xf numFmtId="0" fontId="3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3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B1" sqref="B1:I1"/>
    </sheetView>
  </sheetViews>
  <sheetFormatPr baseColWidth="10" defaultRowHeight="15" x14ac:dyDescent="0.25"/>
  <cols>
    <col min="1" max="1" width="20.42578125" bestFit="1" customWidth="1"/>
    <col min="2" max="2" width="11.42578125" style="1"/>
    <col min="3" max="3" width="7.7109375" style="2" bestFit="1" customWidth="1"/>
    <col min="4" max="4" width="11.42578125" style="1"/>
    <col min="5" max="5" width="7.7109375" style="1" bestFit="1" customWidth="1"/>
    <col min="6" max="6" width="11.42578125" style="1"/>
    <col min="7" max="7" width="7.7109375" style="1" bestFit="1" customWidth="1"/>
    <col min="8" max="9" width="11.42578125" style="1"/>
    <col min="11" max="11" width="11.42578125" style="18"/>
  </cols>
  <sheetData>
    <row r="1" spans="1:11" ht="15.75" thickBot="1" x14ac:dyDescent="0.3">
      <c r="A1" s="15"/>
      <c r="B1" s="16" t="s">
        <v>20</v>
      </c>
      <c r="C1" s="10" t="s">
        <v>21</v>
      </c>
      <c r="D1" s="16" t="s">
        <v>22</v>
      </c>
      <c r="E1" s="10" t="s">
        <v>23</v>
      </c>
      <c r="F1" s="16" t="s">
        <v>24</v>
      </c>
      <c r="G1" s="10" t="s">
        <v>25</v>
      </c>
      <c r="H1" s="16" t="s">
        <v>26</v>
      </c>
      <c r="I1" s="17" t="s">
        <v>27</v>
      </c>
    </row>
    <row r="2" spans="1:11" x14ac:dyDescent="0.25">
      <c r="A2" s="12" t="s">
        <v>0</v>
      </c>
      <c r="B2" s="13"/>
      <c r="C2" s="5"/>
      <c r="D2" s="13"/>
      <c r="E2" s="13"/>
      <c r="F2" s="13"/>
      <c r="G2" s="13"/>
      <c r="H2" s="13"/>
      <c r="I2" s="14"/>
      <c r="K2" s="18" t="s">
        <v>28</v>
      </c>
    </row>
    <row r="3" spans="1:11" x14ac:dyDescent="0.25">
      <c r="A3" s="7" t="s">
        <v>4</v>
      </c>
      <c r="B3" s="4">
        <f>1238-150</f>
        <v>1088</v>
      </c>
      <c r="C3" s="3">
        <v>150</v>
      </c>
      <c r="D3" s="4">
        <f>1366-150</f>
        <v>1216</v>
      </c>
      <c r="E3" s="3">
        <v>150</v>
      </c>
      <c r="F3" s="4">
        <f>1276-150</f>
        <v>1126</v>
      </c>
      <c r="G3" s="3">
        <v>150</v>
      </c>
      <c r="H3" s="4">
        <f>SUM(B3:G3)</f>
        <v>3880</v>
      </c>
      <c r="I3" s="6">
        <v>1</v>
      </c>
      <c r="K3" s="18">
        <v>5</v>
      </c>
    </row>
    <row r="4" spans="1:11" x14ac:dyDescent="0.25">
      <c r="A4" s="7" t="s">
        <v>2</v>
      </c>
      <c r="B4" s="4">
        <v>1047</v>
      </c>
      <c r="C4" s="3"/>
      <c r="D4" s="4">
        <v>1143</v>
      </c>
      <c r="E4" s="3"/>
      <c r="F4" s="4">
        <f>1177-150</f>
        <v>1027</v>
      </c>
      <c r="G4" s="3">
        <v>150</v>
      </c>
      <c r="H4" s="4">
        <f>SUM(B4:G4)</f>
        <v>3367</v>
      </c>
      <c r="I4" s="6">
        <v>2</v>
      </c>
      <c r="K4" s="18">
        <v>9</v>
      </c>
    </row>
    <row r="5" spans="1:11" x14ac:dyDescent="0.25">
      <c r="A5" s="7" t="s">
        <v>1</v>
      </c>
      <c r="B5" s="4">
        <f>1276-150</f>
        <v>1126</v>
      </c>
      <c r="C5" s="3">
        <v>150</v>
      </c>
      <c r="D5" s="4">
        <v>1003</v>
      </c>
      <c r="E5" s="3"/>
      <c r="F5" s="4">
        <v>1032</v>
      </c>
      <c r="G5" s="3"/>
      <c r="H5" s="4">
        <f>SUM(B5:G5)</f>
        <v>3311</v>
      </c>
      <c r="I5" s="6">
        <v>3</v>
      </c>
      <c r="K5" s="18">
        <v>1</v>
      </c>
    </row>
    <row r="6" spans="1:11" ht="15.75" thickBot="1" x14ac:dyDescent="0.3">
      <c r="A6" s="8" t="s">
        <v>3</v>
      </c>
      <c r="B6" s="9">
        <v>997</v>
      </c>
      <c r="C6" s="10"/>
      <c r="D6" s="9">
        <f>1212-150</f>
        <v>1062</v>
      </c>
      <c r="E6" s="10">
        <v>150</v>
      </c>
      <c r="F6" s="9">
        <v>1024</v>
      </c>
      <c r="G6" s="10"/>
      <c r="H6" s="9">
        <f>SUM(B6:G6)</f>
        <v>3233</v>
      </c>
      <c r="I6" s="11">
        <v>4</v>
      </c>
      <c r="K6" s="18">
        <v>13</v>
      </c>
    </row>
    <row r="7" spans="1:11" ht="7.5" customHeight="1" thickBot="1" x14ac:dyDescent="0.3">
      <c r="E7" s="2"/>
      <c r="G7" s="2"/>
    </row>
    <row r="8" spans="1:11" x14ac:dyDescent="0.25">
      <c r="A8" s="12" t="s">
        <v>5</v>
      </c>
      <c r="B8" s="13"/>
      <c r="C8" s="5"/>
      <c r="D8" s="13"/>
      <c r="E8" s="5"/>
      <c r="F8" s="13"/>
      <c r="G8" s="5"/>
      <c r="H8" s="13"/>
      <c r="I8" s="14"/>
    </row>
    <row r="9" spans="1:11" x14ac:dyDescent="0.25">
      <c r="A9" s="7" t="s">
        <v>8</v>
      </c>
      <c r="B9" s="4">
        <f>1187-150</f>
        <v>1037</v>
      </c>
      <c r="C9" s="3">
        <v>150</v>
      </c>
      <c r="D9" s="4">
        <f>1129-150</f>
        <v>979</v>
      </c>
      <c r="E9" s="3">
        <v>150</v>
      </c>
      <c r="F9" s="4">
        <f>1236-150</f>
        <v>1086</v>
      </c>
      <c r="G9" s="3">
        <v>150</v>
      </c>
      <c r="H9" s="4">
        <f>SUM(B9:G9)</f>
        <v>3552</v>
      </c>
      <c r="I9" s="6">
        <v>1</v>
      </c>
      <c r="K9" s="18">
        <v>6</v>
      </c>
    </row>
    <row r="10" spans="1:11" x14ac:dyDescent="0.25">
      <c r="A10" s="7" t="s">
        <v>7</v>
      </c>
      <c r="B10" s="4">
        <v>1044</v>
      </c>
      <c r="C10" s="3"/>
      <c r="D10" s="4">
        <f>1283-150</f>
        <v>1133</v>
      </c>
      <c r="E10" s="3">
        <v>150</v>
      </c>
      <c r="F10" s="4">
        <v>1085</v>
      </c>
      <c r="G10" s="3"/>
      <c r="H10" s="4">
        <f>SUM(B10:G10)</f>
        <v>3412</v>
      </c>
      <c r="I10" s="6">
        <v>2</v>
      </c>
      <c r="K10" s="18">
        <v>10</v>
      </c>
    </row>
    <row r="11" spans="1:11" x14ac:dyDescent="0.25">
      <c r="A11" s="7" t="s">
        <v>9</v>
      </c>
      <c r="B11" s="4">
        <v>1000</v>
      </c>
      <c r="C11" s="3"/>
      <c r="D11" s="4">
        <v>1124</v>
      </c>
      <c r="E11" s="3"/>
      <c r="F11" s="4">
        <f>1223-150</f>
        <v>1073</v>
      </c>
      <c r="G11" s="3">
        <v>150</v>
      </c>
      <c r="H11" s="4">
        <f>SUM(B11:G11)</f>
        <v>3347</v>
      </c>
      <c r="I11" s="6">
        <v>3</v>
      </c>
      <c r="K11" s="18">
        <v>2</v>
      </c>
    </row>
    <row r="12" spans="1:11" ht="15.75" thickBot="1" x14ac:dyDescent="0.3">
      <c r="A12" s="8" t="s">
        <v>6</v>
      </c>
      <c r="B12" s="9">
        <f>1203-150</f>
        <v>1053</v>
      </c>
      <c r="C12" s="10">
        <v>150</v>
      </c>
      <c r="D12" s="9">
        <v>956</v>
      </c>
      <c r="E12" s="10"/>
      <c r="F12" s="9">
        <v>1055</v>
      </c>
      <c r="G12" s="10"/>
      <c r="H12" s="9">
        <f>SUM(B12:G12)</f>
        <v>3214</v>
      </c>
      <c r="I12" s="11">
        <v>4</v>
      </c>
      <c r="K12" s="18">
        <v>14</v>
      </c>
    </row>
    <row r="13" spans="1:11" ht="7.5" customHeight="1" thickBot="1" x14ac:dyDescent="0.3">
      <c r="E13" s="2"/>
      <c r="G13" s="2"/>
    </row>
    <row r="14" spans="1:11" x14ac:dyDescent="0.25">
      <c r="A14" s="12" t="s">
        <v>10</v>
      </c>
      <c r="B14" s="13"/>
      <c r="C14" s="5"/>
      <c r="D14" s="13"/>
      <c r="E14" s="5"/>
      <c r="F14" s="13"/>
      <c r="G14" s="5"/>
      <c r="H14" s="13"/>
      <c r="I14" s="14"/>
    </row>
    <row r="15" spans="1:11" x14ac:dyDescent="0.25">
      <c r="A15" s="7" t="s">
        <v>14</v>
      </c>
      <c r="B15" s="4">
        <v>1052</v>
      </c>
      <c r="C15" s="3"/>
      <c r="D15" s="4">
        <f>1218-150</f>
        <v>1068</v>
      </c>
      <c r="E15" s="3">
        <v>150</v>
      </c>
      <c r="F15" s="4">
        <f>1207-150</f>
        <v>1057</v>
      </c>
      <c r="G15" s="3">
        <v>150</v>
      </c>
      <c r="H15" s="4">
        <f>SUM(B15:G15)</f>
        <v>3477</v>
      </c>
      <c r="I15" s="6">
        <v>1</v>
      </c>
      <c r="K15" s="18">
        <v>7</v>
      </c>
    </row>
    <row r="16" spans="1:11" x14ac:dyDescent="0.25">
      <c r="A16" s="7" t="s">
        <v>13</v>
      </c>
      <c r="B16" s="4">
        <f>1242-150</f>
        <v>1092</v>
      </c>
      <c r="C16" s="3">
        <v>150</v>
      </c>
      <c r="D16" s="4">
        <f>1182-150</f>
        <v>1032</v>
      </c>
      <c r="E16" s="3">
        <v>150</v>
      </c>
      <c r="F16" s="4">
        <v>1041</v>
      </c>
      <c r="G16" s="3"/>
      <c r="H16" s="4">
        <f>SUM(B16:G16)</f>
        <v>3465</v>
      </c>
      <c r="I16" s="6">
        <v>2</v>
      </c>
      <c r="K16" s="18">
        <v>11</v>
      </c>
    </row>
    <row r="17" spans="1:11" x14ac:dyDescent="0.25">
      <c r="A17" s="7" t="s">
        <v>11</v>
      </c>
      <c r="B17" s="4">
        <f>1216-150</f>
        <v>1066</v>
      </c>
      <c r="C17" s="3">
        <v>150</v>
      </c>
      <c r="D17" s="4">
        <v>1017</v>
      </c>
      <c r="E17" s="3"/>
      <c r="F17" s="4">
        <v>1034</v>
      </c>
      <c r="G17" s="3"/>
      <c r="H17" s="4">
        <f>SUM(B17:G17)</f>
        <v>3267</v>
      </c>
      <c r="I17" s="6">
        <v>3</v>
      </c>
      <c r="K17" s="18">
        <v>3</v>
      </c>
    </row>
    <row r="18" spans="1:11" ht="15.75" thickBot="1" x14ac:dyDescent="0.3">
      <c r="A18" s="8" t="s">
        <v>12</v>
      </c>
      <c r="B18" s="9">
        <v>1004</v>
      </c>
      <c r="C18" s="10"/>
      <c r="D18" s="9">
        <v>991</v>
      </c>
      <c r="E18" s="10"/>
      <c r="F18" s="9">
        <f>1206-150</f>
        <v>1056</v>
      </c>
      <c r="G18" s="10">
        <v>150</v>
      </c>
      <c r="H18" s="9">
        <f>SUM(B18:G18)</f>
        <v>3201</v>
      </c>
      <c r="I18" s="11">
        <v>4</v>
      </c>
      <c r="K18" s="18">
        <v>15</v>
      </c>
    </row>
    <row r="19" spans="1:11" ht="7.5" customHeight="1" thickBot="1" x14ac:dyDescent="0.3">
      <c r="E19" s="2"/>
      <c r="G19" s="2"/>
    </row>
    <row r="20" spans="1:11" x14ac:dyDescent="0.25">
      <c r="A20" s="12" t="s">
        <v>15</v>
      </c>
      <c r="B20" s="13"/>
      <c r="C20" s="5"/>
      <c r="D20" s="13"/>
      <c r="E20" s="5"/>
      <c r="F20" s="13"/>
      <c r="G20" s="5"/>
      <c r="H20" s="13"/>
      <c r="I20" s="14"/>
    </row>
    <row r="21" spans="1:11" x14ac:dyDescent="0.25">
      <c r="A21" s="7" t="s">
        <v>16</v>
      </c>
      <c r="B21" s="4">
        <f>1254-150</f>
        <v>1104</v>
      </c>
      <c r="C21" s="3">
        <v>150</v>
      </c>
      <c r="D21" s="4">
        <v>929</v>
      </c>
      <c r="E21" s="3"/>
      <c r="F21" s="4">
        <f>1156-150</f>
        <v>1006</v>
      </c>
      <c r="G21" s="3">
        <v>150</v>
      </c>
      <c r="H21" s="4">
        <f>SUM(B21:G21)</f>
        <v>3339</v>
      </c>
      <c r="I21" s="6">
        <v>1</v>
      </c>
      <c r="K21" s="18">
        <v>8</v>
      </c>
    </row>
    <row r="22" spans="1:11" x14ac:dyDescent="0.25">
      <c r="A22" s="7" t="s">
        <v>18</v>
      </c>
      <c r="B22" s="4">
        <v>963</v>
      </c>
      <c r="C22" s="3">
        <v>150</v>
      </c>
      <c r="D22" s="4">
        <f>1170-150</f>
        <v>1020</v>
      </c>
      <c r="E22" s="3">
        <v>150</v>
      </c>
      <c r="F22" s="4">
        <v>1011</v>
      </c>
      <c r="G22" s="3"/>
      <c r="H22" s="4">
        <f>SUM(B22:G22)</f>
        <v>3294</v>
      </c>
      <c r="I22" s="6">
        <v>2</v>
      </c>
      <c r="K22" s="18">
        <v>12</v>
      </c>
    </row>
    <row r="23" spans="1:11" x14ac:dyDescent="0.25">
      <c r="A23" s="7" t="s">
        <v>17</v>
      </c>
      <c r="B23" s="4">
        <v>1021</v>
      </c>
      <c r="C23" s="3"/>
      <c r="D23" s="4">
        <v>1100</v>
      </c>
      <c r="E23" s="3"/>
      <c r="F23" s="4">
        <f>1168-150</f>
        <v>1018</v>
      </c>
      <c r="G23" s="3">
        <v>150</v>
      </c>
      <c r="H23" s="4">
        <f>SUM(B23:G23)</f>
        <v>3289</v>
      </c>
      <c r="I23" s="6">
        <v>3</v>
      </c>
      <c r="K23" s="18">
        <v>4</v>
      </c>
    </row>
    <row r="24" spans="1:11" ht="15.75" thickBot="1" x14ac:dyDescent="0.3">
      <c r="A24" s="8" t="s">
        <v>19</v>
      </c>
      <c r="B24" s="9">
        <v>923</v>
      </c>
      <c r="C24" s="10"/>
      <c r="D24" s="9">
        <f>1260-150</f>
        <v>1110</v>
      </c>
      <c r="E24" s="10">
        <v>150</v>
      </c>
      <c r="F24" s="9">
        <v>984</v>
      </c>
      <c r="G24" s="10"/>
      <c r="H24" s="9">
        <f>SUM(B24:G24)</f>
        <v>3167</v>
      </c>
      <c r="I24" s="11">
        <v>4</v>
      </c>
      <c r="K24" s="18">
        <v>16</v>
      </c>
    </row>
  </sheetData>
  <sortState ref="A21:H24">
    <sortCondition descending="1" ref="H2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O4" sqref="O4"/>
    </sheetView>
  </sheetViews>
  <sheetFormatPr baseColWidth="10" defaultRowHeight="15" x14ac:dyDescent="0.25"/>
  <cols>
    <col min="1" max="1" width="20.42578125" bestFit="1" customWidth="1"/>
    <col min="2" max="4" width="0" hidden="1" customWidth="1"/>
    <col min="5" max="6" width="11.42578125" hidden="1" customWidth="1"/>
    <col min="7" max="7" width="0" hidden="1" customWidth="1"/>
    <col min="16" max="16" width="11.42578125" style="1"/>
  </cols>
  <sheetData>
    <row r="1" spans="1:16" ht="15.75" thickBot="1" x14ac:dyDescent="0.3">
      <c r="A1" s="26"/>
      <c r="B1" s="27"/>
      <c r="C1" s="27"/>
      <c r="D1" s="27"/>
      <c r="E1" s="27"/>
      <c r="F1" s="27"/>
      <c r="G1" s="27"/>
      <c r="H1" s="25" t="s">
        <v>29</v>
      </c>
      <c r="I1" s="29" t="s">
        <v>30</v>
      </c>
      <c r="J1" s="30" t="s">
        <v>33</v>
      </c>
      <c r="K1" s="29" t="s">
        <v>31</v>
      </c>
      <c r="L1" s="30" t="s">
        <v>34</v>
      </c>
      <c r="M1" s="29" t="s">
        <v>32</v>
      </c>
      <c r="N1" s="30" t="s">
        <v>35</v>
      </c>
      <c r="O1" s="32" t="s">
        <v>26</v>
      </c>
      <c r="P1" s="31" t="s">
        <v>27</v>
      </c>
    </row>
    <row r="2" spans="1:16" x14ac:dyDescent="0.25">
      <c r="A2" s="19" t="s">
        <v>4</v>
      </c>
      <c r="B2" s="4">
        <f>1238-150</f>
        <v>1088</v>
      </c>
      <c r="C2" s="3">
        <v>150</v>
      </c>
      <c r="D2" s="4">
        <f>1366-150</f>
        <v>1216</v>
      </c>
      <c r="E2" s="3">
        <v>150</v>
      </c>
      <c r="F2" s="4">
        <f>1276-150</f>
        <v>1126</v>
      </c>
      <c r="G2" s="21">
        <v>150</v>
      </c>
      <c r="H2" s="24">
        <f>SUM(B2:G2)</f>
        <v>3880</v>
      </c>
      <c r="I2" s="39">
        <f>1261-150</f>
        <v>1111</v>
      </c>
      <c r="J2" s="40">
        <v>150</v>
      </c>
      <c r="K2" s="39">
        <v>996</v>
      </c>
      <c r="L2" s="40"/>
      <c r="M2" s="39">
        <f>1278-150</f>
        <v>1128</v>
      </c>
      <c r="N2" s="40">
        <v>150</v>
      </c>
      <c r="O2" s="33">
        <f>SUM(H2:N2)</f>
        <v>7415</v>
      </c>
      <c r="P2" s="36">
        <f>1</f>
        <v>1</v>
      </c>
    </row>
    <row r="3" spans="1:16" x14ac:dyDescent="0.25">
      <c r="A3" s="19" t="s">
        <v>13</v>
      </c>
      <c r="B3" s="4">
        <f>1242-150</f>
        <v>1092</v>
      </c>
      <c r="C3" s="3">
        <v>150</v>
      </c>
      <c r="D3" s="4">
        <f>1182-150</f>
        <v>1032</v>
      </c>
      <c r="E3" s="3">
        <v>150</v>
      </c>
      <c r="F3" s="4">
        <v>1041</v>
      </c>
      <c r="G3" s="21"/>
      <c r="H3" s="22">
        <f>SUM(B3:G3)</f>
        <v>3465</v>
      </c>
      <c r="I3" s="41">
        <f>1238-150</f>
        <v>1088</v>
      </c>
      <c r="J3" s="6">
        <v>150</v>
      </c>
      <c r="K3" s="41">
        <f>1223-150</f>
        <v>1073</v>
      </c>
      <c r="L3" s="6">
        <v>150</v>
      </c>
      <c r="M3" s="41">
        <f>1185-150</f>
        <v>1035</v>
      </c>
      <c r="N3" s="6">
        <v>150</v>
      </c>
      <c r="O3" s="34">
        <f>SUM(H3:N3)</f>
        <v>7111</v>
      </c>
      <c r="P3" s="37">
        <f>1+P2</f>
        <v>2</v>
      </c>
    </row>
    <row r="4" spans="1:16" x14ac:dyDescent="0.25">
      <c r="A4" s="19" t="s">
        <v>9</v>
      </c>
      <c r="B4" s="4">
        <v>1000</v>
      </c>
      <c r="C4" s="3"/>
      <c r="D4" s="4">
        <v>1124</v>
      </c>
      <c r="E4" s="3"/>
      <c r="F4" s="4">
        <f>1223-150</f>
        <v>1073</v>
      </c>
      <c r="G4" s="21">
        <v>150</v>
      </c>
      <c r="H4" s="22">
        <f>SUM(B4:G4)</f>
        <v>3347</v>
      </c>
      <c r="I4" s="41">
        <f>1236-150</f>
        <v>1086</v>
      </c>
      <c r="J4" s="6">
        <v>150</v>
      </c>
      <c r="K4" s="41">
        <f>1227-150</f>
        <v>1077</v>
      </c>
      <c r="L4" s="6">
        <v>150</v>
      </c>
      <c r="M4" s="41">
        <f>1124-150</f>
        <v>974</v>
      </c>
      <c r="N4" s="6">
        <v>150</v>
      </c>
      <c r="O4" s="34">
        <f>SUM(H4:N4)</f>
        <v>6934</v>
      </c>
      <c r="P4" s="37">
        <f t="shared" ref="P4:P17" si="0">1+P3</f>
        <v>3</v>
      </c>
    </row>
    <row r="5" spans="1:16" x14ac:dyDescent="0.25">
      <c r="A5" s="19" t="s">
        <v>14</v>
      </c>
      <c r="B5" s="4">
        <v>1052</v>
      </c>
      <c r="C5" s="3"/>
      <c r="D5" s="4">
        <f>1218-150</f>
        <v>1068</v>
      </c>
      <c r="E5" s="3">
        <v>150</v>
      </c>
      <c r="F5" s="4">
        <f>1207-150</f>
        <v>1057</v>
      </c>
      <c r="G5" s="21">
        <v>150</v>
      </c>
      <c r="H5" s="22">
        <f>SUM(B5:G5)</f>
        <v>3477</v>
      </c>
      <c r="I5" s="41">
        <f>1181-150</f>
        <v>1031</v>
      </c>
      <c r="J5" s="6">
        <v>150</v>
      </c>
      <c r="K5" s="41">
        <f>1189-150</f>
        <v>1039</v>
      </c>
      <c r="L5" s="6">
        <v>150</v>
      </c>
      <c r="M5" s="41">
        <v>959</v>
      </c>
      <c r="N5" s="6"/>
      <c r="O5" s="34">
        <f>SUM(H5:N5)</f>
        <v>6806</v>
      </c>
      <c r="P5" s="37">
        <f t="shared" si="0"/>
        <v>4</v>
      </c>
    </row>
    <row r="6" spans="1:16" x14ac:dyDescent="0.25">
      <c r="A6" s="19" t="s">
        <v>7</v>
      </c>
      <c r="B6" s="4">
        <v>1044</v>
      </c>
      <c r="C6" s="3"/>
      <c r="D6" s="4">
        <f>1283-150</f>
        <v>1133</v>
      </c>
      <c r="E6" s="3">
        <v>150</v>
      </c>
      <c r="F6" s="4">
        <v>1085</v>
      </c>
      <c r="G6" s="21"/>
      <c r="H6" s="22">
        <f>SUM(B6:G6)</f>
        <v>3412</v>
      </c>
      <c r="I6" s="41">
        <f>1153-150</f>
        <v>1003</v>
      </c>
      <c r="J6" s="6">
        <v>150</v>
      </c>
      <c r="K6" s="41">
        <f>1209-150</f>
        <v>1059</v>
      </c>
      <c r="L6" s="6">
        <v>150</v>
      </c>
      <c r="M6" s="41">
        <v>1022</v>
      </c>
      <c r="N6" s="6"/>
      <c r="O6" s="34">
        <f>SUM(H6:N6)</f>
        <v>6796</v>
      </c>
      <c r="P6" s="37">
        <f t="shared" si="0"/>
        <v>5</v>
      </c>
    </row>
    <row r="7" spans="1:16" x14ac:dyDescent="0.25">
      <c r="A7" s="19" t="s">
        <v>1</v>
      </c>
      <c r="B7" s="4">
        <f>1276-150</f>
        <v>1126</v>
      </c>
      <c r="C7" s="3">
        <v>150</v>
      </c>
      <c r="D7" s="4">
        <v>1003</v>
      </c>
      <c r="E7" s="3"/>
      <c r="F7" s="4">
        <v>1032</v>
      </c>
      <c r="G7" s="21"/>
      <c r="H7" s="22">
        <f>SUM(B7:G7)</f>
        <v>3311</v>
      </c>
      <c r="I7" s="41">
        <v>1032</v>
      </c>
      <c r="J7" s="6"/>
      <c r="K7" s="41">
        <f>1162-150</f>
        <v>1012</v>
      </c>
      <c r="L7" s="6">
        <v>150</v>
      </c>
      <c r="M7" s="41">
        <f>1251-150</f>
        <v>1101</v>
      </c>
      <c r="N7" s="6">
        <v>150</v>
      </c>
      <c r="O7" s="34">
        <f>SUM(H7:N7)</f>
        <v>6756</v>
      </c>
      <c r="P7" s="37">
        <f t="shared" si="0"/>
        <v>6</v>
      </c>
    </row>
    <row r="8" spans="1:16" x14ac:dyDescent="0.25">
      <c r="A8" s="19" t="s">
        <v>19</v>
      </c>
      <c r="B8" s="4">
        <v>923</v>
      </c>
      <c r="C8" s="3"/>
      <c r="D8" s="4">
        <f>1260-150</f>
        <v>1110</v>
      </c>
      <c r="E8" s="3">
        <v>150</v>
      </c>
      <c r="F8" s="4">
        <v>984</v>
      </c>
      <c r="G8" s="21"/>
      <c r="H8" s="22">
        <f>SUM(B8:G8)</f>
        <v>3167</v>
      </c>
      <c r="I8" s="41">
        <f>1144-150</f>
        <v>994</v>
      </c>
      <c r="J8" s="6">
        <v>150</v>
      </c>
      <c r="K8" s="41">
        <f>1150-150</f>
        <v>1000</v>
      </c>
      <c r="L8" s="6">
        <v>150</v>
      </c>
      <c r="M8" s="41">
        <f>1290-150</f>
        <v>1140</v>
      </c>
      <c r="N8" s="6">
        <v>150</v>
      </c>
      <c r="O8" s="34">
        <f>SUM(H8:N8)</f>
        <v>6751</v>
      </c>
      <c r="P8" s="37">
        <f t="shared" si="0"/>
        <v>7</v>
      </c>
    </row>
    <row r="9" spans="1:16" x14ac:dyDescent="0.25">
      <c r="A9" s="19" t="s">
        <v>8</v>
      </c>
      <c r="B9" s="4">
        <f>1187-150</f>
        <v>1037</v>
      </c>
      <c r="C9" s="3">
        <v>150</v>
      </c>
      <c r="D9" s="4">
        <f>1129-150</f>
        <v>979</v>
      </c>
      <c r="E9" s="3">
        <v>150</v>
      </c>
      <c r="F9" s="4">
        <f>1236-150</f>
        <v>1086</v>
      </c>
      <c r="G9" s="21">
        <v>150</v>
      </c>
      <c r="H9" s="22">
        <f>SUM(B9:G9)</f>
        <v>3552</v>
      </c>
      <c r="I9" s="41">
        <v>956</v>
      </c>
      <c r="J9" s="6"/>
      <c r="K9" s="41">
        <v>1008</v>
      </c>
      <c r="L9" s="6"/>
      <c r="M9" s="41">
        <f>1166-150</f>
        <v>1016</v>
      </c>
      <c r="N9" s="6">
        <v>150</v>
      </c>
      <c r="O9" s="34">
        <f>SUM(H9:N9)</f>
        <v>6682</v>
      </c>
      <c r="P9" s="37">
        <f t="shared" si="0"/>
        <v>8</v>
      </c>
    </row>
    <row r="10" spans="1:16" x14ac:dyDescent="0.25">
      <c r="A10" s="19" t="s">
        <v>3</v>
      </c>
      <c r="B10" s="4">
        <v>997</v>
      </c>
      <c r="C10" s="3"/>
      <c r="D10" s="4">
        <f>1212-150</f>
        <v>1062</v>
      </c>
      <c r="E10" s="3">
        <v>150</v>
      </c>
      <c r="F10" s="4">
        <v>1024</v>
      </c>
      <c r="G10" s="21"/>
      <c r="H10" s="22">
        <f>SUM(B10:G10)</f>
        <v>3233</v>
      </c>
      <c r="I10" s="41">
        <f>1208-150</f>
        <v>1058</v>
      </c>
      <c r="J10" s="6">
        <v>150</v>
      </c>
      <c r="K10" s="41">
        <f>1162-150</f>
        <v>1012</v>
      </c>
      <c r="L10" s="6">
        <v>150</v>
      </c>
      <c r="M10" s="41">
        <v>1053</v>
      </c>
      <c r="N10" s="6"/>
      <c r="O10" s="34">
        <f>SUM(H10:N10)</f>
        <v>6656</v>
      </c>
      <c r="P10" s="37">
        <f t="shared" si="0"/>
        <v>9</v>
      </c>
    </row>
    <row r="11" spans="1:16" x14ac:dyDescent="0.25">
      <c r="A11" s="19" t="s">
        <v>17</v>
      </c>
      <c r="B11" s="4">
        <v>1021</v>
      </c>
      <c r="C11" s="3"/>
      <c r="D11" s="4">
        <v>1100</v>
      </c>
      <c r="E11" s="3"/>
      <c r="F11" s="4">
        <f>1168-150</f>
        <v>1018</v>
      </c>
      <c r="G11" s="21">
        <v>150</v>
      </c>
      <c r="H11" s="22">
        <f>SUM(B11:G11)</f>
        <v>3289</v>
      </c>
      <c r="I11" s="41">
        <f>1236-150</f>
        <v>1086</v>
      </c>
      <c r="J11" s="6">
        <v>150</v>
      </c>
      <c r="K11" s="41">
        <v>1036</v>
      </c>
      <c r="L11" s="6"/>
      <c r="M11" s="41">
        <f>1066</f>
        <v>1066</v>
      </c>
      <c r="N11" s="6"/>
      <c r="O11" s="34">
        <f>SUM(H11:N11)</f>
        <v>6627</v>
      </c>
      <c r="P11" s="37">
        <f t="shared" si="0"/>
        <v>10</v>
      </c>
    </row>
    <row r="12" spans="1:16" x14ac:dyDescent="0.25">
      <c r="A12" s="19" t="s">
        <v>18</v>
      </c>
      <c r="B12" s="4">
        <v>963</v>
      </c>
      <c r="C12" s="3">
        <v>150</v>
      </c>
      <c r="D12" s="4">
        <f>1170-150</f>
        <v>1020</v>
      </c>
      <c r="E12" s="3">
        <v>150</v>
      </c>
      <c r="F12" s="4">
        <v>1011</v>
      </c>
      <c r="G12" s="21"/>
      <c r="H12" s="22">
        <f>SUM(B12:G12)</f>
        <v>3294</v>
      </c>
      <c r="I12" s="41">
        <v>1045</v>
      </c>
      <c r="J12" s="6"/>
      <c r="K12" s="41">
        <v>945</v>
      </c>
      <c r="L12" s="6"/>
      <c r="M12" s="41">
        <f>1235-150</f>
        <v>1085</v>
      </c>
      <c r="N12" s="6">
        <v>150</v>
      </c>
      <c r="O12" s="34">
        <f>SUM(H12:N12)</f>
        <v>6519</v>
      </c>
      <c r="P12" s="37">
        <f t="shared" si="0"/>
        <v>11</v>
      </c>
    </row>
    <row r="13" spans="1:16" x14ac:dyDescent="0.25">
      <c r="A13" s="19" t="s">
        <v>16</v>
      </c>
      <c r="B13" s="4">
        <f>1254-150</f>
        <v>1104</v>
      </c>
      <c r="C13" s="3">
        <v>150</v>
      </c>
      <c r="D13" s="4">
        <v>929</v>
      </c>
      <c r="E13" s="3"/>
      <c r="F13" s="4">
        <f>1156-150</f>
        <v>1006</v>
      </c>
      <c r="G13" s="21">
        <v>150</v>
      </c>
      <c r="H13" s="22">
        <f>SUM(B13:G13)</f>
        <v>3339</v>
      </c>
      <c r="I13" s="41">
        <v>1013</v>
      </c>
      <c r="J13" s="6"/>
      <c r="K13" s="41">
        <f>1160-150</f>
        <v>1010</v>
      </c>
      <c r="L13" s="6">
        <v>150</v>
      </c>
      <c r="M13" s="41">
        <v>1001</v>
      </c>
      <c r="N13" s="6"/>
      <c r="O13" s="34">
        <f>SUM(H13:N13)</f>
        <v>6513</v>
      </c>
      <c r="P13" s="37">
        <f t="shared" si="0"/>
        <v>12</v>
      </c>
    </row>
    <row r="14" spans="1:16" x14ac:dyDescent="0.25">
      <c r="A14" s="19" t="s">
        <v>2</v>
      </c>
      <c r="B14" s="4">
        <v>1047</v>
      </c>
      <c r="C14" s="3"/>
      <c r="D14" s="4">
        <v>1143</v>
      </c>
      <c r="E14" s="3"/>
      <c r="F14" s="4">
        <f>1177-150</f>
        <v>1027</v>
      </c>
      <c r="G14" s="21">
        <v>150</v>
      </c>
      <c r="H14" s="22">
        <f>SUM(B14:G14)</f>
        <v>3367</v>
      </c>
      <c r="I14" s="41">
        <v>986</v>
      </c>
      <c r="J14" s="6"/>
      <c r="K14" s="41">
        <v>1006</v>
      </c>
      <c r="L14" s="6"/>
      <c r="M14" s="41">
        <v>1006</v>
      </c>
      <c r="N14" s="6"/>
      <c r="O14" s="34">
        <f>SUM(H14:N14)</f>
        <v>6365</v>
      </c>
      <c r="P14" s="37">
        <f t="shared" si="0"/>
        <v>13</v>
      </c>
    </row>
    <row r="15" spans="1:16" x14ac:dyDescent="0.25">
      <c r="A15" s="19" t="s">
        <v>6</v>
      </c>
      <c r="B15" s="4">
        <f>1203-150</f>
        <v>1053</v>
      </c>
      <c r="C15" s="3">
        <v>150</v>
      </c>
      <c r="D15" s="4">
        <v>956</v>
      </c>
      <c r="E15" s="3"/>
      <c r="F15" s="4">
        <v>1055</v>
      </c>
      <c r="G15" s="21"/>
      <c r="H15" s="22">
        <f>SUM(B15:G15)</f>
        <v>3214</v>
      </c>
      <c r="I15" s="41">
        <v>1027</v>
      </c>
      <c r="J15" s="6"/>
      <c r="K15" s="41">
        <v>966</v>
      </c>
      <c r="L15" s="6"/>
      <c r="M15" s="41">
        <f>1134-150</f>
        <v>984</v>
      </c>
      <c r="N15" s="6">
        <v>150</v>
      </c>
      <c r="O15" s="34">
        <f>SUM(H15:N15)</f>
        <v>6341</v>
      </c>
      <c r="P15" s="37">
        <f t="shared" si="0"/>
        <v>14</v>
      </c>
    </row>
    <row r="16" spans="1:16" x14ac:dyDescent="0.25">
      <c r="A16" s="19" t="s">
        <v>11</v>
      </c>
      <c r="B16" s="4">
        <f>1216-150</f>
        <v>1066</v>
      </c>
      <c r="C16" s="3">
        <v>150</v>
      </c>
      <c r="D16" s="4">
        <v>1017</v>
      </c>
      <c r="E16" s="3"/>
      <c r="F16" s="4">
        <v>1034</v>
      </c>
      <c r="G16" s="21"/>
      <c r="H16" s="22">
        <f>SUM(B16:G16)</f>
        <v>3267</v>
      </c>
      <c r="I16" s="41">
        <v>1033</v>
      </c>
      <c r="J16" s="6"/>
      <c r="K16" s="41">
        <v>963</v>
      </c>
      <c r="L16" s="6"/>
      <c r="M16" s="41">
        <v>940</v>
      </c>
      <c r="N16" s="6"/>
      <c r="O16" s="34">
        <f>SUM(H16:N16)</f>
        <v>6203</v>
      </c>
      <c r="P16" s="37">
        <f t="shared" si="0"/>
        <v>15</v>
      </c>
    </row>
    <row r="17" spans="1:16" ht="15.75" thickBot="1" x14ac:dyDescent="0.3">
      <c r="A17" s="20" t="s">
        <v>12</v>
      </c>
      <c r="B17" s="9">
        <v>1004</v>
      </c>
      <c r="C17" s="10"/>
      <c r="D17" s="9">
        <v>991</v>
      </c>
      <c r="E17" s="10"/>
      <c r="F17" s="9">
        <f>1206-150</f>
        <v>1056</v>
      </c>
      <c r="G17" s="28">
        <v>150</v>
      </c>
      <c r="H17" s="23">
        <f>SUM(B17:G17)</f>
        <v>3201</v>
      </c>
      <c r="I17" s="42">
        <v>927</v>
      </c>
      <c r="J17" s="11"/>
      <c r="K17" s="42">
        <v>989</v>
      </c>
      <c r="L17" s="11"/>
      <c r="M17" s="42">
        <v>960</v>
      </c>
      <c r="N17" s="11"/>
      <c r="O17" s="35">
        <f>SUM(H17:N17)</f>
        <v>6077</v>
      </c>
      <c r="P17" s="38">
        <f t="shared" si="0"/>
        <v>16</v>
      </c>
    </row>
  </sheetData>
  <sortState ref="A2:O17">
    <sortCondition descending="1" ref="O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Matin</vt:lpstr>
      <vt:lpstr>Après midi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2017-10-14T07:51:41Z</dcterms:created>
  <dcterms:modified xsi:type="dcterms:W3CDTF">2017-10-14T16:31:33Z</dcterms:modified>
</cp:coreProperties>
</file>